
<file path=[Content_Types].xml><?xml version="1.0" encoding="utf-8"?>
<Types xmlns="http://schemas.openxmlformats.org/package/2006/content-type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xlsx" ContentType="application/vnd.openxmlformats-officedocument.spreadsheetml.sheet"/>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top\Downloads\"/>
    </mc:Choice>
  </mc:AlternateContent>
  <bookViews>
    <workbookView xWindow="0" yWindow="0" windowWidth="20490" windowHeight="795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79" i="1" l="1"/>
  <c r="A284" i="1"/>
  <c r="A285" i="1"/>
  <c r="A288" i="1"/>
  <c r="A289" i="1"/>
  <c r="D225" i="1"/>
  <c r="D224" i="1"/>
  <c r="D223" i="1"/>
  <c r="D221" i="1"/>
  <c r="D220" i="1"/>
  <c r="D219" i="1"/>
  <c r="C157" i="1"/>
  <c r="C159" i="1"/>
  <c r="D137" i="1"/>
  <c r="D140" i="1"/>
  <c r="C144" i="1"/>
  <c r="E83" i="1"/>
  <c r="B99" i="1"/>
  <c r="D104" i="1"/>
  <c r="C30" i="1"/>
  <c r="B34" i="1"/>
</calcChain>
</file>

<file path=xl/sharedStrings.xml><?xml version="1.0" encoding="utf-8"?>
<sst xmlns="http://schemas.openxmlformats.org/spreadsheetml/2006/main" count="231" uniqueCount="225">
  <si>
    <t>#1.  You have a standard deck of playing cards (52 cards).  What is the probability of pulling an ACE from this deck?</t>
  </si>
  <si>
    <t>Solution</t>
  </si>
  <si>
    <t>a)      A deck has 4 aces, therefore, the probability of pulling an ace is 4/52 = 1/13</t>
  </si>
  <si>
    <t>b)      With 51 cards now left among them 3 aces, the probability of pulling a second ace is 3/51</t>
  </si>
  <si>
    <t>e)      Combined probability of pulling all the aces; P(all aces) = 1/13*3/51*1/25*1/49 = 24/6,497,400 or 0.0000037</t>
  </si>
  <si>
    <t xml:space="preserve">What is the probability of pulling a second ace?  Then, a third ace?  And, finally the fourth ace?  What is the combined probability of pulling all four aces?  (All of this is WITHOUT replacement, of course).  </t>
  </si>
  <si>
    <r>
      <t>c)       A third ace; P(3</t>
    </r>
    <r>
      <rPr>
        <vertAlign val="superscript"/>
        <sz val="12"/>
        <rFont val="Times New Roman"/>
        <family val="1"/>
      </rPr>
      <t>rd</t>
    </r>
    <r>
      <rPr>
        <sz val="12"/>
        <rFont val="Times New Roman"/>
        <family val="1"/>
      </rPr>
      <t xml:space="preserve"> ace) = 2/50 = 1/25</t>
    </r>
  </si>
  <si>
    <r>
      <t>d)      The fourth ace; P(4</t>
    </r>
    <r>
      <rPr>
        <vertAlign val="superscript"/>
        <sz val="12"/>
        <rFont val="Times New Roman"/>
        <family val="1"/>
      </rPr>
      <t>th</t>
    </r>
    <r>
      <rPr>
        <sz val="12"/>
        <rFont val="Times New Roman"/>
        <family val="1"/>
      </rPr>
      <t xml:space="preserve"> ace) = 1/49</t>
    </r>
  </si>
  <si>
    <t>#3.  5,000 vehicles a day go through or around Baltimore continuing North on I-95.  There are 4 major routes to do this:  (H) I-295 the old Harbor Tunnel, (K) I-95 the new F.S. Key Tunnel, (B) I-695-s over the Sparrow’s Point Bridge, and (T) I-695-N past Towson:    35% use K,  20% use T,  25% use H and  20% use B.   If you randomly select a vehicle approaching Baltimore from the South, what is the probability it will take route:</t>
  </si>
  <si>
    <t>P(H or K or B or T) = P(H) + P(K) + P(B) + P(T) = 0.25 + 0.4 + 0.15 + 0.2 = 1 or 100%</t>
  </si>
  <si>
    <t>P(B and T) = P(B)P(T) = 0.15 X 0.2 = 0.03 or 3%</t>
  </si>
  <si>
    <t>P(K or H or B) = P(K) + P(H) + P(B) = 0.4 + 0.25 + 0.15 = 0.8 or (80%)</t>
  </si>
  <si>
    <t>#2.  You toss a pair of DICE, once.  (a) What are the odds (probability) that BOTH are EVEN numbers and their SUM equals “6”?   (b)  That both are ODD numbers and total “6” ? MAKE SURE TO SHOW YOUR SETUP AND WORK DETAILS (c) You toss a normal (balanced) COIN  6 times.?</t>
  </si>
  <si>
    <t>a)      P(even) = ½, P(sum=6) = 5/36. This is because there 5 outcomes of a total of 6 and 37 possible outcomes. Therefore, the probability = ½ + 5/36 – 1/36 = 11/18</t>
  </si>
  <si>
    <t>b)      P(both ODD and a total of 6) = 5/36 + 18/36 = 23/36</t>
  </si>
  <si>
    <t>c)       Total number of outcomes is 2^6 = 64. So P(picking a head/tail) = 1/64</t>
  </si>
  <si>
    <t xml:space="preserve">(a)    H or K or B or T ? </t>
  </si>
  <si>
    <t>(b)   B and T</t>
  </si>
  <si>
    <t>(c)    K or H or B</t>
  </si>
  <si>
    <t>#4.  You live in a small town that has 400 pick-up trucks in it of which 40% are Fords and 10% (of the total) have manual transmissions, and 5% have Fords with (and) manual transmissions.  A pick-up drives down your street:</t>
  </si>
  <si>
    <t>P (F or M) = (0.4 + 0.05) – (0.4*0.05)</t>
  </si>
  <si>
    <t>= 0.45 – 0.02</t>
  </si>
  <si>
    <t>(1- 0.4)*(1-0.1)</t>
  </si>
  <si>
    <t>0.6*0.9</t>
  </si>
  <si>
    <t>On Back-to-School night the teacher is offering raffle tickets to class parents to finance a field trip to the zoo.  There are 100 tickets that cost $5 each.  Assume all are sold.  The stubs will be placed in a jar and the following SEVEN winning tickets will be drawn out:  one $100, two $50 and four $25.  HINT:  This means that 93 persons lost $5.00</t>
  </si>
  <si>
    <t>Each of the 7 tickets has 1/100 chance of winning. I.e. 0.01</t>
  </si>
  <si>
    <t>Tickets are replaced after each chance;</t>
  </si>
  <si>
    <t>7 tickets, every chance = 1/100</t>
  </si>
  <si>
    <t>P(100) = 1/100 or 0.01</t>
  </si>
  <si>
    <t>P(50) = 2/100 or 0.02</t>
  </si>
  <si>
    <t>P(25) = 4/100 or 0.04</t>
  </si>
  <si>
    <t>Without replacement after drawing and big prices prioritized,</t>
  </si>
  <si>
    <t>P(50) = 1/99 and 1/98 or 0.0101 and 0.0102</t>
  </si>
  <si>
    <t>P(25) = 1/97, 1/96, 1/95 and 1/94 or 0.0103, 0.0104, 0.0105, and 0.0106</t>
  </si>
  <si>
    <t>X = (AMOUNT WON MINUS TICKET COST)</t>
  </si>
  <si>
    <t>P(X) = (PROBABILITY OF X)</t>
  </si>
  <si>
    <t>$WON</t>
  </si>
  <si>
    <t>$COST</t>
  </si>
  <si>
    <t xml:space="preserve">X = $NET </t>
  </si>
  <si>
    <t>#/100 THIS APPLIES TO (AS 0.00)</t>
  </si>
  <si>
    <t>X * P(X)  = ($ AMOUNT LOST)</t>
  </si>
  <si>
    <t>_</t>
  </si>
  <si>
    <t>1/100</t>
  </si>
  <si>
    <t>2/100</t>
  </si>
  <si>
    <t>4/100</t>
  </si>
  <si>
    <t>NET LOSS =</t>
  </si>
  <si>
    <t>I have higher chances of winning the smaller prizes as compared to the bigger prizes. I have a higher probability of wining $25. This means that I will have $15 after deducting the ticket price.</t>
  </si>
  <si>
    <t>#6.  Table of Car Makes and their Colors on a Used Car Lot.</t>
  </si>
  <si>
    <t xml:space="preserve">Car Make/ Color </t>
  </si>
  <si>
    <t>Tan</t>
  </si>
  <si>
    <t>Silver</t>
  </si>
  <si>
    <t>Black</t>
  </si>
  <si>
    <t>Red</t>
  </si>
  <si>
    <t>Totals</t>
  </si>
  <si>
    <t>Ford</t>
  </si>
  <si>
    <t>Chevy</t>
  </si>
  <si>
    <t>(a)  Fill in the Table</t>
  </si>
  <si>
    <t xml:space="preserve">ASSUME A RANDOMLY SELECTED CAR FOR THE FOLLOWING </t>
  </si>
  <si>
    <t>(b)  Probability the car is a red Ford?  (red AND Ford)</t>
  </si>
  <si>
    <t>(c)  Probability the car is tan OR silver Ford?</t>
  </si>
  <si>
    <t>P(A U B) = P(A) + P(B) – P(A)P(B I A)</t>
  </si>
  <si>
    <t xml:space="preserve">5/48 + 25/48 = 30/48 0r 0.625 </t>
  </si>
  <si>
    <t>(d)  Probability the car is a Ford OR Chevy</t>
  </si>
  <si>
    <t>A: (48/120) + (72/120) = 6/25</t>
  </si>
  <si>
    <t>120/120 = 1</t>
  </si>
  <si>
    <t>#6.  UMUC has 30 Stat 200 classes each term (not true – there are more).  Class size differs:  two classes have 30, eight have 35, fifteen have 40 and five have 45   Determine the following:</t>
  </si>
  <si>
    <t>Total number of students = (2*30) + (8*35) + (15*40) + (5*45)</t>
  </si>
  <si>
    <t>= 1,165 students</t>
  </si>
  <si>
    <t>Average class size = total number of students / number of classes</t>
  </si>
  <si>
    <t>= 1,165/30</t>
  </si>
  <si>
    <t>STUDENTS PER CLASS = “X”</t>
  </si>
  <si>
    <t>NUMBER OF CLASSES</t>
  </si>
  <si>
    <t># CLASSES/TOT CLASSES = P(X)</t>
  </si>
  <si>
    <t>30*0.04=1.2</t>
  </si>
  <si>
    <t>35*0.32 = 11.2</t>
  </si>
  <si>
    <t>15/25</t>
  </si>
  <si>
    <t>40*0.6 = 24</t>
  </si>
  <si>
    <t>45*0.2 = 9</t>
  </si>
  <si>
    <t>TOTALS</t>
  </si>
  <si>
    <t>^THIS TOTAL IS THE VARIANCE</t>
  </si>
  <si>
    <t xml:space="preserve">STANDARD DEVIATION = </t>
  </si>
  <si>
    <t xml:space="preserve">Create and fill in the necessary Table </t>
  </si>
  <si>
    <t>(In this TABLE the MEAN is the (µ) used in the last column to calculate the variance)</t>
  </si>
  <si>
    <t>(93.563 + 164.292 + 32.854 + 342.620)/4</t>
  </si>
  <si>
    <t>93.563 + 164.292 + 32.854 + 342.620 = 633.329</t>
  </si>
  <si>
    <t>RANGE group</t>
  </si>
  <si>
    <t># DATA PTS =FREQUENCY</t>
  </si>
  <si>
    <t>RELATIVE FREQ</t>
  </si>
  <si>
    <t>CUMULATIVE REL FREQ</t>
  </si>
  <si>
    <t>21-30</t>
  </si>
  <si>
    <t>31-40</t>
  </si>
  <si>
    <t>41-50</t>
  </si>
  <si>
    <t>IF YOU PICKED A DATA POINT AT RANDOM, WHT IS THE PROBABILITY IT IS:</t>
  </si>
  <si>
    <t>Is a number between AND including 21 and 40 15/45*10/45 = 0.555</t>
  </si>
  <si>
    <t>#8 REVIEW:   Here is a box plot.  Answer the following questions:</t>
  </si>
  <si>
    <t xml:space="preserve">        30                     45                                    60                                                    80                                      110</t>
  </si>
  <si>
    <t>(a)  What does each of the five numbers refer to?</t>
  </si>
  <si>
    <t>30 - Minimum value</t>
  </si>
  <si>
    <t>60 – Median</t>
  </si>
  <si>
    <t>110 – Maximum value</t>
  </si>
  <si>
    <t>(b)  What is the RANGE?</t>
  </si>
  <si>
    <t>Range = 110 – 30</t>
  </si>
  <si>
    <t>(c)  What is the IQR?</t>
  </si>
  <si>
    <t>IQR = 80 – 45</t>
  </si>
  <si>
    <t>(d)  What percent of data are between 45 and 80?  Why?</t>
  </si>
  <si>
    <t>80 – 45 = 35</t>
  </si>
  <si>
    <t xml:space="preserve">35/80 * 100% </t>
  </si>
  <si>
    <t xml:space="preserve">(e)  What percent of data points are less than 60? </t>
  </si>
  <si>
    <t>80 – 60 = 25</t>
  </si>
  <si>
    <t xml:space="preserve">(f)   What percent of data points are greater than 80? </t>
  </si>
  <si>
    <t>110 – 80 = 30</t>
  </si>
  <si>
    <t>(g)  How many TOTAL data points are there in this set of sample data (BE CAREFUL)?</t>
  </si>
  <si>
    <t xml:space="preserve">Four (4). </t>
  </si>
  <si>
    <t xml:space="preserve">#9    </t>
  </si>
  <si>
    <t>An LG Dishwasher, which costs $800, has a 20% chance of needing to be replaced in the first 2years of purchase.  A two-year extended warrantee costs $112.10 on a dishwasher.  What is the expected value of the extended warranty assuming it is replaced in the first 2 years?</t>
  </si>
  <si>
    <t>X = 800; P(x) = 0.2</t>
  </si>
  <si>
    <t>X = 112.10; P(x’) = (1 - 0.2)</t>
  </si>
  <si>
    <t xml:space="preserve">xP(x) = 800*0.2 </t>
  </si>
  <si>
    <t xml:space="preserve">xP(x) = 112.10*0.8 </t>
  </si>
  <si>
    <t xml:space="preserve">#10  </t>
  </si>
  <si>
    <t>Approximately 10% of all people are left-handed.  Consider a grouping of fifteen people.</t>
  </si>
  <si>
    <t>a.)State the random variable.</t>
  </si>
  <si>
    <t>b.)Write the probability distribution.</t>
  </si>
  <si>
    <t>X</t>
  </si>
  <si>
    <t>1, 2, 3,,,15</t>
  </si>
  <si>
    <t>P(x)</t>
  </si>
  <si>
    <t>c.)Draw a histogram.</t>
  </si>
  <si>
    <r>
      <t xml:space="preserve">a) Quantitative data are measured on </t>
    </r>
    <r>
      <rPr>
        <b/>
        <sz val="12"/>
        <rFont val="Times New Roman"/>
        <family val="1"/>
      </rPr>
      <t>nominal</t>
    </r>
    <r>
      <rPr>
        <sz val="12"/>
        <rFont val="Times New Roman"/>
        <family val="1"/>
      </rPr>
      <t xml:space="preserve"> and </t>
    </r>
    <r>
      <rPr>
        <b/>
        <sz val="12"/>
        <rFont val="Times New Roman"/>
        <family val="1"/>
      </rPr>
      <t>ordinal</t>
    </r>
    <r>
      <rPr>
        <sz val="12"/>
        <rFont val="Times New Roman"/>
        <family val="1"/>
      </rPr>
      <t xml:space="preserve"> scales</t>
    </r>
  </si>
  <si>
    <t>b) Which statistics can be calculated for qualitative data</t>
  </si>
  <si>
    <t>i) percentages or quotas</t>
  </si>
  <si>
    <t>iii) Frequencies</t>
  </si>
  <si>
    <t>ii) Proportions</t>
  </si>
  <si>
    <t>iv) Percentiles</t>
  </si>
  <si>
    <t>v) Median</t>
  </si>
  <si>
    <t>vi) Mode</t>
  </si>
  <si>
    <t>vii) Interquartile range</t>
  </si>
  <si>
    <t xml:space="preserve">This one </t>
  </si>
  <si>
    <t xml:space="preserve">#13 (1).  ELEVEN DATA x-Values: </t>
  </si>
  <si>
    <t xml:space="preserve"> 2, 33, 41, 29, 41, 49, 41, 34, 56, 50, 97  </t>
  </si>
  <si>
    <t>Mean</t>
  </si>
  <si>
    <t xml:space="preserve">Variance </t>
  </si>
  <si>
    <t>STD DEV</t>
  </si>
  <si>
    <t>MODE</t>
  </si>
  <si>
    <t>41 (Appears thrice)</t>
  </si>
  <si>
    <t>Q1</t>
  </si>
  <si>
    <t>Q2</t>
  </si>
  <si>
    <t>Q3</t>
  </si>
  <si>
    <t>IQR</t>
  </si>
  <si>
    <t xml:space="preserve">#14 (1).  (a) DRAW A BOX PLOT FOR THESE DATA (FROM #3) AND LABLE WHAT THE NUMBERS MEAN ON THE PLOT.  </t>
  </si>
  <si>
    <t>Data</t>
  </si>
  <si>
    <t>minimum</t>
  </si>
  <si>
    <t>Maximum</t>
  </si>
  <si>
    <t>q1</t>
  </si>
  <si>
    <t>q2</t>
  </si>
  <si>
    <t>q3</t>
  </si>
  <si>
    <t>Mode, standard deviation, interquartile range and variance</t>
  </si>
  <si>
    <t xml:space="preserve">Proportions </t>
  </si>
  <si>
    <t>Frequencies</t>
  </si>
  <si>
    <t>Combinations = 7! / 2! * (7-2)!</t>
  </si>
  <si>
    <t>7*6*5*4*3*2*1 / (2*5*4*3*2)</t>
  </si>
  <si>
    <t>Permutations = 7!/ (7-2)! = 42</t>
  </si>
  <si>
    <t>= 7! / 3! * (7-3)!</t>
  </si>
  <si>
    <t>= 7!/(7-3)!</t>
  </si>
  <si>
    <t xml:space="preserve">#18 (1) Of 31 patients in a waiting room, 14 have colds, 6 have the flu, and 2 have both.  Do these percentage account for all the patients? NO, only 22 patients are reported.   What does this mean? It means that all patients have not been accounted for. To achieve a full representation, the percentages should add up to 100 percent.  </t>
  </si>
  <si>
    <t xml:space="preserve">14/31 * 6/31 </t>
  </si>
  <si>
    <t>= 84/961 or 0.087</t>
  </si>
  <si>
    <t>#19 (1) HERE IS THE FREQUENCY DISTRIBUTION OF 100 DATA POINTS AND THE RESULTING FREQUENCY HISTOGRAM</t>
  </si>
  <si>
    <t>RANGE</t>
  </si>
  <si>
    <t>51-60</t>
  </si>
  <si>
    <t>61-70</t>
  </si>
  <si>
    <t>71-80</t>
  </si>
  <si>
    <t>81=90</t>
  </si>
  <si>
    <t>91-100</t>
  </si>
  <si>
    <t>FREQUENCY</t>
  </si>
  <si>
    <t>ASSUME THESE 100 DATA VALUES ARE ALSO WRITTEN ON SLIPS OF PAPER AND PUT IN A “HAT”</t>
  </si>
  <si>
    <t>ANSWER THE FOLLOWING QUESTIONS</t>
  </si>
  <si>
    <t xml:space="preserve">IF YOU PULL A NUMBER FROM THE HAT, WHAT IS THE PROBABILITY IT IS IN </t>
  </si>
  <si>
    <t>a) Group 1 = 0.02</t>
  </si>
  <si>
    <t>(a)    WHAT IS YOUR CHANCE OF WINNING ANYTHING WITH 1 TICKET?  What is the AVERAGE chance of winning anything?</t>
  </si>
  <si>
    <t>(a)    The total number of students in all these classes AND the average class size.</t>
  </si>
  <si>
    <t>c)       Calculate the Mean of “x” the other way (not from the table):  1 class x 30 + 9 classes x 35 etc. / total classes =??</t>
  </si>
  <si>
    <t>d)      Calculate the Variance and the Standard Deviation of “x” (THE SD IS THE SQRT OF THE VARIANCE)</t>
  </si>
  <si>
    <t>a)      In GROUP 1 5/45 = 0.111</t>
  </si>
  <si>
    <t>b)      In GROUP 3 15/45 = 0.333</t>
  </si>
  <si>
    <t>c)       Is the number 12 10/45 =0.222</t>
  </si>
  <si>
    <t>d)      Is a number less than 31 (30 or less) 1-(10/45+5/45) = 0.555</t>
  </si>
  <si>
    <t xml:space="preserve">(a)    Which of the statistics (from #3) are NOT shown on a box plot?   </t>
  </si>
  <si>
    <t xml:space="preserve">(b)   What else does a box plot NOT tell us about our data? </t>
  </si>
  <si>
    <t xml:space="preserve">(a)    How many COMBINATIONS can you make using all 7 letters ? </t>
  </si>
  <si>
    <t xml:space="preserve">(b)   How many PERMUTATIONS can you make using all 7 letters </t>
  </si>
  <si>
    <t xml:space="preserve">(c)    How many COMBINATIONS can you make using 3 of the 7 letters ? </t>
  </si>
  <si>
    <t xml:space="preserve">(d)   How many PERMUTATIONS can you make using 3 of the 7 letters ?  </t>
  </si>
  <si>
    <t>(a)    What is the probability that it is a Ford OR has a manual transmission?</t>
  </si>
  <si>
    <r>
      <t xml:space="preserve">Hint:  P ( F  OR M) = P (F) + P (M) – P (F </t>
    </r>
    <r>
      <rPr>
        <b/>
        <u/>
        <sz val="12"/>
        <rFont val="Times New Roman"/>
        <family val="1"/>
      </rPr>
      <t>AND</t>
    </r>
    <r>
      <rPr>
        <b/>
        <sz val="12"/>
        <rFont val="Times New Roman"/>
        <family val="1"/>
      </rPr>
      <t xml:space="preserve"> M)   where “F” is FORD and “M” is Manual Transmission</t>
    </r>
  </si>
  <si>
    <r>
      <t xml:space="preserve">(b)   What is P (NOT a FORD and does NOT have a Manual transmission)  or P (NOT F </t>
    </r>
    <r>
      <rPr>
        <b/>
        <u/>
        <sz val="12"/>
        <rFont val="Times New Roman"/>
        <family val="1"/>
      </rPr>
      <t>AND</t>
    </r>
    <r>
      <rPr>
        <b/>
        <sz val="12"/>
        <rFont val="Times New Roman"/>
        <family val="1"/>
      </rPr>
      <t xml:space="preserve"> M)  (TRICKY)</t>
    </r>
  </si>
  <si>
    <r>
      <t xml:space="preserve">(b) WHAT IS </t>
    </r>
    <r>
      <rPr>
        <b/>
        <u/>
        <sz val="12"/>
        <rFont val="Times New Roman"/>
        <family val="1"/>
      </rPr>
      <t>YOUR</t>
    </r>
    <r>
      <rPr>
        <b/>
        <sz val="12"/>
        <rFont val="Times New Roman"/>
        <family val="1"/>
      </rPr>
      <t xml:space="preserve"> POSSIBLE LOSS WITH 1 TICKET?  AND, what is the AVERAGE loss for the group of 100 that bought these raffle tickets?  Hint:  Set up your Probability Distribution Table and don’t forget to subtract the cost of the ticket from any winnings.   FILL IN THIS TABLE</t>
    </r>
  </si>
  <si>
    <t xml:space="preserve">Totals </t>
  </si>
  <si>
    <r>
      <t>A:</t>
    </r>
    <r>
      <rPr>
        <b/>
        <sz val="12"/>
        <rFont val="Times New Roman"/>
        <family val="1"/>
      </rPr>
      <t xml:space="preserve"> </t>
    </r>
    <r>
      <rPr>
        <sz val="12"/>
        <rFont val="Times New Roman"/>
        <family val="1"/>
      </rPr>
      <t>3/120 = 1/40 or 0.025</t>
    </r>
  </si>
  <si>
    <t>(b)  Assume full enrollment and pick a student name at random, what is the PROBABILITY, P(x), that this student is in any one of the 25 classes where “x” equals the size of the class., e.g. P(x = 35) = 9/25, etc.  FILL IN THE FOLLOWING TABLE</t>
  </si>
  <si>
    <r>
      <t>(x - m)</t>
    </r>
    <r>
      <rPr>
        <b/>
        <i/>
        <vertAlign val="superscript"/>
        <sz val="12"/>
        <rFont val="Times New Roman"/>
        <family val="1"/>
      </rPr>
      <t>2</t>
    </r>
    <r>
      <rPr>
        <b/>
        <i/>
        <sz val="12"/>
        <rFont val="Times New Roman"/>
        <family val="1"/>
      </rPr>
      <t xml:space="preserve"> * P(x)</t>
    </r>
  </si>
  <si>
    <r>
      <t>(30-38.83)</t>
    </r>
    <r>
      <rPr>
        <b/>
        <vertAlign val="superscript"/>
        <sz val="12"/>
        <rFont val="Times New Roman"/>
        <family val="1"/>
      </rPr>
      <t>2</t>
    </r>
    <r>
      <rPr>
        <b/>
        <sz val="12"/>
        <rFont val="Times New Roman"/>
        <family val="1"/>
      </rPr>
      <t>*1.2 = 93.563</t>
    </r>
  </si>
  <si>
    <r>
      <t>(35-38.83)</t>
    </r>
    <r>
      <rPr>
        <b/>
        <vertAlign val="superscript"/>
        <sz val="12"/>
        <rFont val="Times New Roman"/>
        <family val="1"/>
      </rPr>
      <t>2</t>
    </r>
    <r>
      <rPr>
        <b/>
        <sz val="12"/>
        <rFont val="Times New Roman"/>
        <family val="1"/>
      </rPr>
      <t>*11.2 = 164.292</t>
    </r>
  </si>
  <si>
    <r>
      <t>(40-38.83)</t>
    </r>
    <r>
      <rPr>
        <b/>
        <vertAlign val="superscript"/>
        <sz val="12"/>
        <rFont val="Times New Roman"/>
        <family val="1"/>
      </rPr>
      <t>2</t>
    </r>
    <r>
      <rPr>
        <b/>
        <sz val="12"/>
        <rFont val="Times New Roman"/>
        <family val="1"/>
      </rPr>
      <t>*24 = 32.854</t>
    </r>
  </si>
  <si>
    <r>
      <t>(45-38.83)</t>
    </r>
    <r>
      <rPr>
        <b/>
        <vertAlign val="superscript"/>
        <sz val="12"/>
        <rFont val="Times New Roman"/>
        <family val="1"/>
      </rPr>
      <t>2</t>
    </r>
    <r>
      <rPr>
        <b/>
        <sz val="12"/>
        <rFont val="Times New Roman"/>
        <family val="1"/>
      </rPr>
      <t>*9 = 342.620</t>
    </r>
  </si>
  <si>
    <r>
      <t>^ THIS IS THE MEAN (</t>
    </r>
    <r>
      <rPr>
        <b/>
        <i/>
        <sz val="12"/>
        <rFont val="Times New Roman"/>
        <family val="1"/>
      </rPr>
      <t>m)</t>
    </r>
  </si>
  <si>
    <r>
      <t xml:space="preserve">Variance = </t>
    </r>
    <r>
      <rPr>
        <sz val="12"/>
        <rFont val="Times New Roman"/>
        <family val="1"/>
      </rPr>
      <t>633.329</t>
    </r>
  </si>
  <si>
    <r>
      <t>Standard deviation</t>
    </r>
    <r>
      <rPr>
        <b/>
        <sz val="12"/>
        <rFont val="Times New Roman"/>
        <family val="1"/>
      </rPr>
      <t xml:space="preserve"> </t>
    </r>
    <r>
      <rPr>
        <sz val="12"/>
        <rFont val="Times New Roman"/>
        <family val="1"/>
      </rPr>
      <t xml:space="preserve">= </t>
    </r>
    <r>
      <rPr>
        <b/>
        <sz val="12"/>
        <rFont val="Times New Roman"/>
        <family val="1"/>
      </rPr>
      <t>√</t>
    </r>
    <r>
      <rPr>
        <sz val="12"/>
        <rFont val="Times New Roman"/>
        <family val="1"/>
      </rPr>
      <t>633.329</t>
    </r>
  </si>
  <si>
    <t>#7.  REVIEW:  LET’S TIE “REALTIVE FREQUENCY” TO PROBABILITY.  FOR SIMPLICITY I HAVE GROUPED 45 NUMBERS INTO THE “USUAL” GROUPS OR RANGES. (One of the data points is “12”)    FILL IN THIS TABLE</t>
  </si>
  <si>
    <r>
      <t>45 – 25</t>
    </r>
    <r>
      <rPr>
        <vertAlign val="superscript"/>
        <sz val="12"/>
        <rFont val="Times New Roman"/>
        <family val="1"/>
      </rPr>
      <t>th</t>
    </r>
    <r>
      <rPr>
        <sz val="12"/>
        <rFont val="Times New Roman"/>
        <family val="1"/>
      </rPr>
      <t xml:space="preserve"> percentile</t>
    </r>
  </si>
  <si>
    <r>
      <t>80 – 75</t>
    </r>
    <r>
      <rPr>
        <vertAlign val="superscript"/>
        <sz val="12"/>
        <rFont val="Times New Roman"/>
        <family val="1"/>
      </rPr>
      <t>th</t>
    </r>
    <r>
      <rPr>
        <sz val="12"/>
        <rFont val="Times New Roman"/>
        <family val="1"/>
      </rPr>
      <t xml:space="preserve"> percentile</t>
    </r>
  </si>
  <si>
    <r>
      <t xml:space="preserve">#11 (0.5 pts).   Qualitative data are “measured’ on which  SCALE(S):  (a) nominal,  (b) ordnial,  (c) ratio  (d) interval  (CIRCLE ALL THAT THIS APPLIES TO).  Whis statistics can be calculated for qualitative data? : </t>
    </r>
    <r>
      <rPr>
        <b/>
        <u/>
        <sz val="12"/>
        <rFont val="Times New Roman"/>
        <family val="1"/>
      </rPr>
      <t>ordinal and nominal scales</t>
    </r>
  </si>
  <si>
    <r>
      <t xml:space="preserve">#12 (0.5).  WHICH OF THESE SCATTER PLOTS WOULD GIVE YOU MORE CONFIDENCE IN THE </t>
    </r>
    <r>
      <rPr>
        <b/>
        <u/>
        <sz val="12"/>
        <rFont val="Times New Roman"/>
        <family val="1"/>
      </rPr>
      <t>interval</t>
    </r>
    <r>
      <rPr>
        <b/>
        <sz val="12"/>
        <rFont val="Times New Roman"/>
        <family val="1"/>
      </rPr>
      <t xml:space="preserve"> </t>
    </r>
    <r>
      <rPr>
        <sz val="12"/>
        <rFont val="Times New Roman"/>
        <family val="1"/>
      </rPr>
      <t>(WHICH STATISTIC?) AND WHY? (BECAUSE OF WHICH STATISTIC)</t>
    </r>
    <r>
      <rPr>
        <b/>
        <u/>
        <sz val="12"/>
        <rFont val="Times New Roman"/>
        <family val="1"/>
      </rPr>
      <t xml:space="preserve"> Ratio</t>
    </r>
  </si>
  <si>
    <r>
      <t xml:space="preserve">#15 (1).  Draw a </t>
    </r>
    <r>
      <rPr>
        <b/>
        <sz val="12"/>
        <rFont val="Times New Roman"/>
        <family val="1"/>
      </rPr>
      <t>STEM AND LEAF</t>
    </r>
    <r>
      <rPr>
        <sz val="12"/>
        <rFont val="Times New Roman"/>
        <family val="1"/>
      </rPr>
      <t xml:space="preserve"> diagram of the data in #3</t>
    </r>
  </si>
  <si>
    <r>
      <t xml:space="preserve">#16 (1).  What are the RANK AND ACTUAL DATA VALUE OF THE </t>
    </r>
    <r>
      <rPr>
        <b/>
        <sz val="12"/>
        <rFont val="Times New Roman"/>
        <family val="1"/>
      </rPr>
      <t>65</t>
    </r>
    <r>
      <rPr>
        <b/>
        <vertAlign val="superscript"/>
        <sz val="12"/>
        <rFont val="Times New Roman"/>
        <family val="1"/>
      </rPr>
      <t>th</t>
    </r>
    <r>
      <rPr>
        <sz val="12"/>
        <rFont val="Times New Roman"/>
        <family val="1"/>
      </rPr>
      <t xml:space="preserve"> PERCENTILE  (USE FORMULA:  R = P/100 * (N+1) in the data list in #3  RANK IS </t>
    </r>
    <r>
      <rPr>
        <b/>
        <u/>
        <sz val="12"/>
        <rFont val="Times New Roman"/>
        <family val="1"/>
      </rPr>
      <t>62/100</t>
    </r>
    <r>
      <rPr>
        <sz val="12"/>
        <rFont val="Times New Roman"/>
        <family val="1"/>
      </rPr>
      <t xml:space="preserve"> ; ACTUAL  DATA VALUE WITH THAT RANK IS  </t>
    </r>
    <r>
      <rPr>
        <b/>
        <u/>
        <sz val="12"/>
        <rFont val="Times New Roman"/>
        <family val="1"/>
      </rPr>
      <t>61.75</t>
    </r>
  </si>
  <si>
    <r>
      <t xml:space="preserve">#17 (1).  Here are 7 letters (or we could have used numbers):  </t>
    </r>
    <r>
      <rPr>
        <b/>
        <sz val="12"/>
        <rFont val="Times New Roman"/>
        <family val="1"/>
      </rPr>
      <t>A, T, Y, P, N, B, X</t>
    </r>
    <r>
      <rPr>
        <sz val="12"/>
        <rFont val="Times New Roman"/>
        <family val="1"/>
      </rPr>
      <t xml:space="preserve">   MUST SHOW YOUR SETUPS</t>
    </r>
  </si>
  <si>
    <r>
      <t xml:space="preserve">What is the probability a patient picked at random has a cold </t>
    </r>
    <r>
      <rPr>
        <b/>
        <sz val="12"/>
        <rFont val="Times New Roman"/>
        <family val="1"/>
      </rPr>
      <t>or</t>
    </r>
    <r>
      <rPr>
        <sz val="12"/>
        <rFont val="Times New Roman"/>
        <family val="1"/>
      </rPr>
      <t xml:space="preserve"> the flu?  </t>
    </r>
  </si>
  <si>
    <r>
      <t xml:space="preserve">(b)     GROUPS 1 OR 2  </t>
    </r>
    <r>
      <rPr>
        <u/>
        <sz val="12"/>
        <rFont val="Times New Roman"/>
        <family val="1"/>
      </rPr>
      <t>0.0012</t>
    </r>
  </si>
  <si>
    <r>
      <t xml:space="preserve">(c)     GROUPS 1, 2 OR 3 </t>
    </r>
    <r>
      <rPr>
        <u/>
        <sz val="12"/>
        <rFont val="Times New Roman"/>
        <family val="1"/>
      </rPr>
      <t>0.000096</t>
    </r>
  </si>
  <si>
    <r>
      <t xml:space="preserve">(d)     GROUP 10  </t>
    </r>
    <r>
      <rPr>
        <u/>
        <sz val="12"/>
        <rFont val="Times New Roman"/>
        <family val="1"/>
      </rPr>
      <t>0.01</t>
    </r>
  </si>
  <si>
    <r>
      <t xml:space="preserve">(e)     GROUPS 9 OR 10 </t>
    </r>
    <r>
      <rPr>
        <u/>
        <sz val="12"/>
        <rFont val="Times New Roman"/>
        <family val="1"/>
      </rPr>
      <t>0.0004</t>
    </r>
  </si>
  <si>
    <r>
      <t xml:space="preserve">(f)      GROUPS 8, 9 OR 10 </t>
    </r>
    <r>
      <rPr>
        <u/>
        <sz val="12"/>
        <rFont val="Times New Roman"/>
        <family val="1"/>
      </rPr>
      <t>0.00028</t>
    </r>
  </si>
  <si>
    <r>
      <t xml:space="preserve">(g)    GROUPS 1 through 7_1-0.0004 = </t>
    </r>
    <r>
      <rPr>
        <u/>
        <sz val="12"/>
        <rFont val="Times New Roman"/>
        <family val="1"/>
      </rPr>
      <t>0.9996</t>
    </r>
    <r>
      <rPr>
        <sz val="12"/>
        <rFont val="Times New Roman"/>
        <family val="1"/>
      </rPr>
      <t>_____________</t>
    </r>
  </si>
  <si>
    <t xml:space="preserve">Bin </t>
  </si>
  <si>
    <t>More</t>
  </si>
  <si>
    <t>Frequency</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</si>
</sst>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2"/>
      <name val="Times New Roman"/>
      <family val="1"/>
    </font>
    <font>
      <sz val="12"/>
      <name val="Times New Roman"/>
      <family val="1"/>
    </font>
    <font>
      <vertAlign val="superscript"/>
      <sz val="12"/>
      <name val="Times New Roman"/>
      <family val="1"/>
    </font>
    <font>
      <b/>
      <u/>
      <sz val="12"/>
      <name val="Times New Roman"/>
      <family val="1"/>
    </font>
    <font>
      <b/>
      <i/>
      <sz val="12"/>
      <name val="Times New Roman"/>
      <family val="1"/>
    </font>
    <font>
      <b/>
      <i/>
      <vertAlign val="superscript"/>
      <sz val="12"/>
      <name val="Times New Roman"/>
      <family val="1"/>
    </font>
    <font>
      <b/>
      <vertAlign val="superscript"/>
      <sz val="12"/>
      <name val="Times New Roman"/>
      <family val="1"/>
    </font>
    <font>
      <u/>
      <sz val="12"/>
      <name val="Times New Roman"/>
      <family val="1"/>
    </font>
    <font>
      <i/>
      <sz val="11"/>
      <color theme="1"/>
      <name val="Calibri"/>
      <family val="2"/>
      <scheme val="minor"/>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style="thick">
        <color rgb="FFC0504D"/>
      </bottom>
      <diagonal/>
    </border>
    <border>
      <left/>
      <right style="medium">
        <color indexed="64"/>
      </right>
      <top/>
      <bottom style="thick">
        <color rgb="FF00B05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horizontal="left" vertical="center" indent="5"/>
    </xf>
    <xf numFmtId="0" fontId="1" fillId="0" borderId="0" xfId="0" applyFont="1" applyAlignment="1">
      <alignment horizontal="left" vertical="center" indent="5"/>
    </xf>
    <xf numFmtId="0" fontId="2" fillId="0" borderId="0" xfId="0" applyFont="1" applyAlignment="1">
      <alignment horizontal="center"/>
    </xf>
    <xf numFmtId="0" fontId="2" fillId="0" borderId="0" xfId="0" applyFont="1" applyAlignment="1">
      <alignment horizontal="left" indent="5"/>
    </xf>
    <xf numFmtId="0" fontId="2" fillId="0" borderId="0" xfId="0" applyFont="1" applyAlignment="1">
      <alignment vertical="center"/>
    </xf>
    <xf numFmtId="0" fontId="1" fillId="0" borderId="0" xfId="0" applyFont="1" applyAlignment="1">
      <alignment horizontal="left" vertical="center" indent="2"/>
    </xf>
    <xf numFmtId="0" fontId="2" fillId="0" borderId="0" xfId="0" applyFont="1" applyAlignment="1">
      <alignment horizontal="left" vertical="center" indent="2"/>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2" fillId="0" borderId="0" xfId="0" applyFont="1" applyAlignment="1">
      <alignment horizontal="left" vertical="center" wrapText="1" indent="2"/>
    </xf>
    <xf numFmtId="0" fontId="1" fillId="0" borderId="5" xfId="0" applyFont="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0" borderId="6" xfId="0" applyFont="1" applyBorder="1" applyAlignment="1">
      <alignment horizontal="right"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5" fillId="0" borderId="4" xfId="0" applyFont="1" applyBorder="1" applyAlignment="1">
      <alignment horizontal="center" vertical="center" wrapText="1"/>
    </xf>
    <xf numFmtId="16" fontId="1" fillId="0" borderId="6" xfId="0" applyNumberFormat="1"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5" xfId="0" applyFont="1" applyBorder="1" applyAlignment="1">
      <alignment horizontal="right" vertical="center" wrapText="1"/>
    </xf>
    <xf numFmtId="0" fontId="1" fillId="2" borderId="5" xfId="0" applyFont="1" applyFill="1" applyBorder="1" applyAlignment="1">
      <alignment vertical="center" wrapText="1"/>
    </xf>
    <xf numFmtId="0" fontId="1" fillId="2" borderId="6" xfId="0" applyFont="1" applyFill="1" applyBorder="1" applyAlignment="1">
      <alignment vertical="center" wrapText="1"/>
    </xf>
    <xf numFmtId="0" fontId="1" fillId="0" borderId="8" xfId="0" applyFont="1" applyBorder="1" applyAlignment="1">
      <alignment horizontal="center" vertical="center" wrapText="1"/>
    </xf>
    <xf numFmtId="0" fontId="2" fillId="0" borderId="0" xfId="0" applyFont="1" applyAlignment="1">
      <alignment horizontal="left" vertical="center"/>
    </xf>
    <xf numFmtId="16" fontId="1" fillId="0" borderId="5" xfId="0" applyNumberFormat="1" applyFont="1" applyBorder="1" applyAlignment="1">
      <alignment vertical="center" wrapText="1"/>
    </xf>
    <xf numFmtId="0" fontId="1" fillId="0" borderId="0" xfId="0" applyFont="1"/>
    <xf numFmtId="0" fontId="1" fillId="0" borderId="0" xfId="0" applyFont="1" applyAlignment="1">
      <alignment horizontal="left" vertical="center"/>
    </xf>
    <xf numFmtId="0" fontId="2" fillId="0" borderId="0" xfId="0" applyFont="1" applyAlignment="1">
      <alignment horizontal="left" vertical="center" indent="15"/>
    </xf>
    <xf numFmtId="0" fontId="2" fillId="0" borderId="0" xfId="0" applyFont="1" applyAlignment="1">
      <alignment horizontal="center" vertical="center"/>
    </xf>
    <xf numFmtId="0" fontId="2" fillId="0" borderId="1" xfId="0" applyFont="1" applyBorder="1" applyAlignment="1">
      <alignment vertical="center" wrapText="1"/>
    </xf>
    <xf numFmtId="16"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1" fillId="0" borderId="10" xfId="0" applyFont="1" applyBorder="1" applyAlignment="1">
      <alignment vertical="top" wrapText="1"/>
    </xf>
    <xf numFmtId="0" fontId="2" fillId="0" borderId="12" xfId="0" applyFont="1" applyBorder="1" applyAlignment="1">
      <alignment vertical="center" wrapText="1"/>
    </xf>
    <xf numFmtId="0" fontId="1" fillId="0" borderId="11" xfId="0" applyFont="1" applyBorder="1" applyAlignment="1">
      <alignment vertical="top" wrapText="1"/>
    </xf>
    <xf numFmtId="0" fontId="2" fillId="0" borderId="13" xfId="0" applyFont="1" applyBorder="1" applyAlignment="1">
      <alignment vertical="center" wrapText="1"/>
    </xf>
    <xf numFmtId="0" fontId="2" fillId="0" borderId="13" xfId="0" applyFont="1" applyBorder="1" applyAlignment="1">
      <alignment horizontal="left" vertical="center" wrapText="1" indent="5"/>
    </xf>
    <xf numFmtId="0" fontId="1" fillId="0" borderId="5" xfId="0" applyFont="1" applyBorder="1" applyAlignment="1">
      <alignment vertical="top" wrapText="1"/>
    </xf>
    <xf numFmtId="0" fontId="2" fillId="0" borderId="6" xfId="0" applyFont="1" applyBorder="1" applyAlignment="1">
      <alignment horizontal="left" vertical="center" wrapText="1" indent="5"/>
    </xf>
    <xf numFmtId="0" fontId="0" fillId="0" borderId="0" xfId="0" applyNumberFormat="1" applyFill="1" applyBorder="1" applyAlignment="1"/>
    <xf numFmtId="0" fontId="0" fillId="0" borderId="0" xfId="0" applyFill="1" applyBorder="1" applyAlignment="1"/>
    <xf numFmtId="0" fontId="0" fillId="0" borderId="7" xfId="0" applyFill="1" applyBorder="1" applyAlignment="1"/>
    <xf numFmtId="0" fontId="9" fillId="0"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layout/>
      <c:overlay val="0"/>
    </c:title>
    <c:autoTitleDeleted val="0"/>
    <c:plotArea>
      <c:layout/>
      <c:barChart>
        <c:barDir val="col"/>
        <c:grouping val="clustered"/>
        <c:varyColors val="0"/>
        <c:ser>
          <c:idx val="0"/>
          <c:order val="0"/>
          <c:tx>
            <c:v>Frequency</c:v>
          </c:tx>
          <c:invertIfNegative val="0"/>
          <c:cat>
            <c:strRef>
              <c:f>Sheet1!$F$172:$F$178</c:f>
              <c:strCache>
                <c:ptCount val="7"/>
                <c:pt idx="0">
                  <c:v>2.8</c:v>
                </c:pt>
                <c:pt idx="1">
                  <c:v>5.6</c:v>
                </c:pt>
                <c:pt idx="2">
                  <c:v>8.4</c:v>
                </c:pt>
                <c:pt idx="3">
                  <c:v>11.2</c:v>
                </c:pt>
                <c:pt idx="4">
                  <c:v>14</c:v>
                </c:pt>
                <c:pt idx="5">
                  <c:v>16.8</c:v>
                </c:pt>
                <c:pt idx="6">
                  <c:v>More</c:v>
                </c:pt>
              </c:strCache>
            </c:strRef>
          </c:cat>
          <c:val>
            <c:numRef>
              <c:f>Sheet1!$G$172:$G$178</c:f>
              <c:numCache>
                <c:formatCode>General</c:formatCode>
                <c:ptCount val="7"/>
                <c:pt idx="0">
                  <c:v>1</c:v>
                </c:pt>
                <c:pt idx="1">
                  <c:v>3</c:v>
                </c:pt>
                <c:pt idx="2">
                  <c:v>3</c:v>
                </c:pt>
                <c:pt idx="3">
                  <c:v>3</c:v>
                </c:pt>
                <c:pt idx="4">
                  <c:v>3</c:v>
                </c:pt>
                <c:pt idx="5">
                  <c:v>1</c:v>
                </c:pt>
                <c:pt idx="6">
                  <c:v>0</c:v>
                </c:pt>
              </c:numCache>
            </c:numRef>
          </c:val>
        </c:ser>
        <c:dLbls>
          <c:showLegendKey val="0"/>
          <c:showVal val="0"/>
          <c:showCatName val="0"/>
          <c:showSerName val="0"/>
          <c:showPercent val="0"/>
          <c:showBubbleSize val="0"/>
        </c:dLbls>
        <c:gapWidth val="150"/>
        <c:axId val="651283360"/>
        <c:axId val="651280640"/>
      </c:barChart>
      <c:catAx>
        <c:axId val="651283360"/>
        <c:scaling>
          <c:orientation val="minMax"/>
        </c:scaling>
        <c:delete val="0"/>
        <c:axPos val="b"/>
        <c:title>
          <c:tx>
            <c:rich>
              <a:bodyPr/>
              <a:lstStyle/>
              <a:p>
                <a:pPr>
                  <a:defRPr/>
                </a:pPr>
                <a:r>
                  <a:rPr lang="en-US"/>
                  <a:t>1</a:t>
                </a:r>
              </a:p>
            </c:rich>
          </c:tx>
          <c:layout/>
          <c:overlay val="0"/>
        </c:title>
        <c:numFmt formatCode="General" sourceLinked="1"/>
        <c:majorTickMark val="out"/>
        <c:minorTickMark val="none"/>
        <c:tickLblPos val="nextTo"/>
        <c:crossAx val="651280640"/>
        <c:crosses val="autoZero"/>
        <c:auto val="1"/>
        <c:lblAlgn val="ctr"/>
        <c:lblOffset val="100"/>
        <c:noMultiLvlLbl val="0"/>
      </c:catAx>
      <c:valAx>
        <c:axId val="651280640"/>
        <c:scaling>
          <c:orientation val="minMax"/>
        </c:scaling>
        <c:delete val="0"/>
        <c:axPos val="l"/>
        <c:title>
          <c:tx>
            <c:rich>
              <a:bodyPr/>
              <a:lstStyle/>
              <a:p>
                <a:pPr>
                  <a:defRPr/>
                </a:pPr>
                <a:r>
                  <a:rPr lang="en-US"/>
                  <a:t>Frequency</a:t>
                </a:r>
              </a:p>
            </c:rich>
          </c:tx>
          <c:layout/>
          <c:overlay val="0"/>
        </c:title>
        <c:numFmt formatCode="General" sourceLinked="1"/>
        <c:majorTickMark val="out"/>
        <c:minorTickMark val="none"/>
        <c:tickLblPos val="nextTo"/>
        <c:crossAx val="651283360"/>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jpg"/><Relationship Id="rId4"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323849</xdr:colOff>
      <xdr:row>123</xdr:row>
      <xdr:rowOff>152400</xdr:rowOff>
    </xdr:from>
    <xdr:to>
      <xdr:col>5</xdr:col>
      <xdr:colOff>200024</xdr:colOff>
      <xdr:row>125</xdr:row>
      <xdr:rowOff>182245</xdr:rowOff>
    </xdr:to>
    <xdr:sp macro="" textlink="">
      <xdr:nvSpPr>
        <xdr:cNvPr id="2" name="Rectangle 1"/>
        <xdr:cNvSpPr/>
      </xdr:nvSpPr>
      <xdr:spPr>
        <a:xfrm>
          <a:off x="2219324" y="28470225"/>
          <a:ext cx="3648075" cy="429895"/>
        </a:xfrm>
        <a:prstGeom prst="rect">
          <a:avLst/>
        </a:prstGeom>
        <a:ln/>
      </xdr:spPr>
      <xdr:style>
        <a:lnRef idx="2">
          <a:schemeClr val="accent3">
            <a:shade val="50000"/>
          </a:schemeClr>
        </a:lnRef>
        <a:fillRef idx="1">
          <a:schemeClr val="accent3"/>
        </a:fillRef>
        <a:effectRef idx="0">
          <a:schemeClr val="accent3"/>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198120</xdr:colOff>
      <xdr:row>124</xdr:row>
      <xdr:rowOff>156845</xdr:rowOff>
    </xdr:from>
    <xdr:to>
      <xdr:col>7</xdr:col>
      <xdr:colOff>389890</xdr:colOff>
      <xdr:row>124</xdr:row>
      <xdr:rowOff>156845</xdr:rowOff>
    </xdr:to>
    <xdr:cxnSp macro="">
      <xdr:nvCxnSpPr>
        <xdr:cNvPr id="3" name="Straight Connector 2"/>
        <xdr:cNvCxnSpPr/>
      </xdr:nvCxnSpPr>
      <xdr:spPr>
        <a:xfrm>
          <a:off x="5865495" y="28674695"/>
          <a:ext cx="148717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389890</xdr:colOff>
      <xdr:row>123</xdr:row>
      <xdr:rowOff>142240</xdr:rowOff>
    </xdr:from>
    <xdr:to>
      <xdr:col>1</xdr:col>
      <xdr:colOff>389890</xdr:colOff>
      <xdr:row>126</xdr:row>
      <xdr:rowOff>67310</xdr:rowOff>
    </xdr:to>
    <xdr:cxnSp macro="">
      <xdr:nvCxnSpPr>
        <xdr:cNvPr id="5" name="Straight Connector 4"/>
        <xdr:cNvCxnSpPr/>
      </xdr:nvCxnSpPr>
      <xdr:spPr>
        <a:xfrm>
          <a:off x="1266190" y="28460065"/>
          <a:ext cx="0" cy="52514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13</xdr:col>
      <xdr:colOff>249555</xdr:colOff>
      <xdr:row>148</xdr:row>
      <xdr:rowOff>86995</xdr:rowOff>
    </xdr:from>
    <xdr:to>
      <xdr:col>13</xdr:col>
      <xdr:colOff>249555</xdr:colOff>
      <xdr:row>150</xdr:row>
      <xdr:rowOff>170815</xdr:rowOff>
    </xdr:to>
    <xdr:cxnSp macro="">
      <xdr:nvCxnSpPr>
        <xdr:cNvPr id="6" name="Straight Connector 5"/>
        <xdr:cNvCxnSpPr/>
      </xdr:nvCxnSpPr>
      <xdr:spPr>
        <a:xfrm>
          <a:off x="6440805" y="5030470"/>
          <a:ext cx="0" cy="48387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3</xdr:col>
      <xdr:colOff>1056640</xdr:colOff>
      <xdr:row>123</xdr:row>
      <xdr:rowOff>156845</xdr:rowOff>
    </xdr:from>
    <xdr:to>
      <xdr:col>3</xdr:col>
      <xdr:colOff>1056640</xdr:colOff>
      <xdr:row>125</xdr:row>
      <xdr:rowOff>186690</xdr:rowOff>
    </xdr:to>
    <xdr:cxnSp macro="">
      <xdr:nvCxnSpPr>
        <xdr:cNvPr id="7" name="Straight Connector 6"/>
        <xdr:cNvCxnSpPr/>
      </xdr:nvCxnSpPr>
      <xdr:spPr>
        <a:xfrm>
          <a:off x="3771265" y="28474670"/>
          <a:ext cx="0" cy="42989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682625</xdr:colOff>
      <xdr:row>25</xdr:row>
      <xdr:rowOff>12065</xdr:rowOff>
    </xdr:from>
    <xdr:to>
      <xdr:col>2</xdr:col>
      <xdr:colOff>509270</xdr:colOff>
      <xdr:row>25</xdr:row>
      <xdr:rowOff>12065</xdr:rowOff>
    </xdr:to>
    <xdr:cxnSp macro="">
      <xdr:nvCxnSpPr>
        <xdr:cNvPr id="9" name="Straight Connector 8"/>
        <xdr:cNvCxnSpPr/>
      </xdr:nvCxnSpPr>
      <xdr:spPr>
        <a:xfrm flipH="1">
          <a:off x="1558925" y="5088890"/>
          <a:ext cx="84582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400050</xdr:colOff>
      <xdr:row>124</xdr:row>
      <xdr:rowOff>194945</xdr:rowOff>
    </xdr:from>
    <xdr:to>
      <xdr:col>2</xdr:col>
      <xdr:colOff>323215</xdr:colOff>
      <xdr:row>125</xdr:row>
      <xdr:rowOff>9525</xdr:rowOff>
    </xdr:to>
    <xdr:cxnSp macro="">
      <xdr:nvCxnSpPr>
        <xdr:cNvPr id="10" name="Straight Connector 9"/>
        <xdr:cNvCxnSpPr/>
      </xdr:nvCxnSpPr>
      <xdr:spPr>
        <a:xfrm flipV="1">
          <a:off x="1276350" y="28712795"/>
          <a:ext cx="942340" cy="1460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7</xdr:col>
      <xdr:colOff>400050</xdr:colOff>
      <xdr:row>123</xdr:row>
      <xdr:rowOff>133350</xdr:rowOff>
    </xdr:from>
    <xdr:to>
      <xdr:col>7</xdr:col>
      <xdr:colOff>400050</xdr:colOff>
      <xdr:row>126</xdr:row>
      <xdr:rowOff>58420</xdr:rowOff>
    </xdr:to>
    <xdr:cxnSp macro="">
      <xdr:nvCxnSpPr>
        <xdr:cNvPr id="11" name="Straight Connector 10"/>
        <xdr:cNvCxnSpPr/>
      </xdr:nvCxnSpPr>
      <xdr:spPr>
        <a:xfrm>
          <a:off x="7362825" y="28451175"/>
          <a:ext cx="0" cy="52514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editAs="oneCell">
    <xdr:from>
      <xdr:col>1</xdr:col>
      <xdr:colOff>0</xdr:colOff>
      <xdr:row>208</xdr:row>
      <xdr:rowOff>0</xdr:rowOff>
    </xdr:from>
    <xdr:to>
      <xdr:col>3</xdr:col>
      <xdr:colOff>930117</xdr:colOff>
      <xdr:row>214</xdr:row>
      <xdr:rowOff>2223</xdr:rowOff>
    </xdr:to>
    <xdr:pic>
      <xdr:nvPicPr>
        <xdr:cNvPr id="13" name="Picture 1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1063" y="45850969"/>
          <a:ext cx="3108960" cy="1216660"/>
        </a:xfrm>
        <a:prstGeom prst="rect">
          <a:avLst/>
        </a:prstGeom>
      </xdr:spPr>
    </xdr:pic>
    <xdr:clientData/>
  </xdr:twoCellAnchor>
  <xdr:twoCellAnchor>
    <xdr:from>
      <xdr:col>3</xdr:col>
      <xdr:colOff>821531</xdr:colOff>
      <xdr:row>210</xdr:row>
      <xdr:rowOff>130969</xdr:rowOff>
    </xdr:from>
    <xdr:to>
      <xdr:col>4</xdr:col>
      <xdr:colOff>773907</xdr:colOff>
      <xdr:row>210</xdr:row>
      <xdr:rowOff>142875</xdr:rowOff>
    </xdr:to>
    <xdr:cxnSp macro="">
      <xdr:nvCxnSpPr>
        <xdr:cNvPr id="19" name="Straight Arrow Connector 18"/>
        <xdr:cNvCxnSpPr/>
      </xdr:nvCxnSpPr>
      <xdr:spPr>
        <a:xfrm flipH="1">
          <a:off x="3548062" y="46386750"/>
          <a:ext cx="1083470" cy="1190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0</xdr:colOff>
      <xdr:row>242</xdr:row>
      <xdr:rowOff>0</xdr:rowOff>
    </xdr:from>
    <xdr:to>
      <xdr:col>5</xdr:col>
      <xdr:colOff>425927</xdr:colOff>
      <xdr:row>249</xdr:row>
      <xdr:rowOff>150336</xdr:rowOff>
    </xdr:to>
    <xdr:pic>
      <xdr:nvPicPr>
        <xdr:cNvPr id="23" name="Picture 22"/>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1063" y="52732781"/>
          <a:ext cx="5557520" cy="1567180"/>
        </a:xfrm>
        <a:prstGeom prst="rect">
          <a:avLst/>
        </a:prstGeom>
      </xdr:spPr>
    </xdr:pic>
    <xdr:clientData/>
  </xdr:twoCellAnchor>
  <mc:AlternateContent xmlns:mc="http://schemas.openxmlformats.org/markup-compatibility/2006">
    <mc:Choice xmlns:a14="http://schemas.microsoft.com/office/drawing/2010/main" Requires="a14">
      <xdr:twoCellAnchor>
        <xdr:from>
          <xdr:col>1</xdr:col>
          <xdr:colOff>0</xdr:colOff>
          <xdr:row>259</xdr:row>
          <xdr:rowOff>0</xdr:rowOff>
        </xdr:from>
        <xdr:to>
          <xdr:col>4</xdr:col>
          <xdr:colOff>9525</xdr:colOff>
          <xdr:row>270</xdr:row>
          <xdr:rowOff>19050</xdr:rowOff>
        </xdr:to>
        <xdr:sp macro="" textlink="">
          <xdr:nvSpPr>
            <xdr:cNvPr id="1032" name="Object 8" hidden="1">
              <a:extLst>
                <a:ext uri="{63B3BB69-23CF-44E3-9099-C40C66FF867C}">
                  <a14:compatExt spid="_x0000_s103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0</xdr:col>
      <xdr:colOff>0</xdr:colOff>
      <xdr:row>297</xdr:row>
      <xdr:rowOff>0</xdr:rowOff>
    </xdr:from>
    <xdr:to>
      <xdr:col>3</xdr:col>
      <xdr:colOff>200025</xdr:colOff>
      <xdr:row>299</xdr:row>
      <xdr:rowOff>133350</xdr:rowOff>
    </xdr:to>
    <xdr:pic>
      <xdr:nvPicPr>
        <xdr:cNvPr id="26" name="Picture 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3255525"/>
          <a:ext cx="291465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175</xdr:row>
      <xdr:rowOff>0</xdr:rowOff>
    </xdr:from>
    <xdr:to>
      <xdr:col>13</xdr:col>
      <xdr:colOff>607218</xdr:colOff>
      <xdr:row>184</xdr:row>
      <xdr:rowOff>190500</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ackage" Target="../embeddings/Microsoft_Excel_Worksheet1.xlsx"/><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08"/>
  <sheetViews>
    <sheetView tabSelected="1" topLeftCell="B270" zoomScale="80" zoomScaleNormal="80" workbookViewId="0">
      <selection activeCell="I176" sqref="I176"/>
    </sheetView>
  </sheetViews>
  <sheetFormatPr defaultRowHeight="15.75" x14ac:dyDescent="0.25"/>
  <cols>
    <col min="1" max="1" width="20.28515625" style="2" customWidth="1"/>
    <col min="2" max="2" width="20.42578125" style="2" customWidth="1"/>
    <col min="3" max="3" width="12.28515625" style="2" customWidth="1"/>
    <col min="4" max="4" width="17" style="2" customWidth="1"/>
    <col min="5" max="5" width="27.28515625" style="2" customWidth="1"/>
    <col min="6" max="6" width="10.28515625" style="2" customWidth="1"/>
    <col min="7" max="8" width="9.140625" style="2"/>
    <col min="9" max="9" width="47" style="2" customWidth="1"/>
    <col min="10" max="16384" width="9.140625" style="2"/>
  </cols>
  <sheetData>
    <row r="1" spans="1:3" x14ac:dyDescent="0.25">
      <c r="A1" s="1" t="s">
        <v>0</v>
      </c>
    </row>
    <row r="2" spans="1:3" x14ac:dyDescent="0.25">
      <c r="A2" s="1" t="s">
        <v>5</v>
      </c>
    </row>
    <row r="3" spans="1:3" x14ac:dyDescent="0.25">
      <c r="C3" s="1" t="s">
        <v>1</v>
      </c>
    </row>
    <row r="4" spans="1:3" x14ac:dyDescent="0.25">
      <c r="A4" s="3" t="s">
        <v>2</v>
      </c>
    </row>
    <row r="5" spans="1:3" x14ac:dyDescent="0.25">
      <c r="A5" s="3" t="s">
        <v>3</v>
      </c>
    </row>
    <row r="6" spans="1:3" ht="18.75" x14ac:dyDescent="0.25">
      <c r="A6" s="3" t="s">
        <v>6</v>
      </c>
    </row>
    <row r="7" spans="1:3" ht="18.75" x14ac:dyDescent="0.25">
      <c r="A7" s="3" t="s">
        <v>7</v>
      </c>
    </row>
    <row r="8" spans="1:3" x14ac:dyDescent="0.25">
      <c r="A8" s="3" t="s">
        <v>4</v>
      </c>
    </row>
    <row r="11" spans="1:3" x14ac:dyDescent="0.25">
      <c r="A11" s="1" t="s">
        <v>12</v>
      </c>
    </row>
    <row r="12" spans="1:3" x14ac:dyDescent="0.25">
      <c r="A12" s="3" t="s">
        <v>13</v>
      </c>
    </row>
    <row r="13" spans="1:3" x14ac:dyDescent="0.25">
      <c r="A13" s="3" t="s">
        <v>14</v>
      </c>
    </row>
    <row r="14" spans="1:3" x14ac:dyDescent="0.25">
      <c r="A14" s="3" t="s">
        <v>15</v>
      </c>
    </row>
    <row r="17" spans="1:3" x14ac:dyDescent="0.25">
      <c r="A17" s="1" t="s">
        <v>8</v>
      </c>
    </row>
    <row r="18" spans="1:3" x14ac:dyDescent="0.25">
      <c r="A18" s="4" t="s">
        <v>16</v>
      </c>
    </row>
    <row r="19" spans="1:3" x14ac:dyDescent="0.25">
      <c r="A19" s="3" t="s">
        <v>9</v>
      </c>
    </row>
    <row r="20" spans="1:3" x14ac:dyDescent="0.25">
      <c r="A20" s="4" t="s">
        <v>17</v>
      </c>
    </row>
    <row r="21" spans="1:3" x14ac:dyDescent="0.25">
      <c r="A21" s="3" t="s">
        <v>10</v>
      </c>
    </row>
    <row r="22" spans="1:3" x14ac:dyDescent="0.25">
      <c r="A22" s="4" t="s">
        <v>18</v>
      </c>
    </row>
    <row r="23" spans="1:3" x14ac:dyDescent="0.25">
      <c r="A23" s="3" t="s">
        <v>11</v>
      </c>
    </row>
    <row r="24" spans="1:3" x14ac:dyDescent="0.25">
      <c r="A24" s="1"/>
    </row>
    <row r="25" spans="1:3" x14ac:dyDescent="0.25">
      <c r="A25" s="1" t="s">
        <v>19</v>
      </c>
    </row>
    <row r="26" spans="1:3" x14ac:dyDescent="0.25">
      <c r="A26" s="4" t="s">
        <v>192</v>
      </c>
    </row>
    <row r="27" spans="1:3" x14ac:dyDescent="0.25">
      <c r="A27" s="1" t="s">
        <v>193</v>
      </c>
    </row>
    <row r="28" spans="1:3" x14ac:dyDescent="0.25">
      <c r="B28" s="7" t="s">
        <v>20</v>
      </c>
    </row>
    <row r="29" spans="1:3" x14ac:dyDescent="0.25">
      <c r="C29" s="7" t="s">
        <v>21</v>
      </c>
    </row>
    <row r="30" spans="1:3" x14ac:dyDescent="0.25">
      <c r="C30" s="7">
        <f>0.43</f>
        <v>0.43</v>
      </c>
    </row>
    <row r="31" spans="1:3" x14ac:dyDescent="0.25">
      <c r="A31" s="4" t="s">
        <v>194</v>
      </c>
    </row>
    <row r="32" spans="1:3" x14ac:dyDescent="0.25">
      <c r="A32" s="3"/>
      <c r="B32" s="3" t="s">
        <v>22</v>
      </c>
    </row>
    <row r="33" spans="1:2" x14ac:dyDescent="0.25">
      <c r="A33" s="3"/>
      <c r="B33" s="3" t="s">
        <v>23</v>
      </c>
    </row>
    <row r="34" spans="1:2" x14ac:dyDescent="0.25">
      <c r="A34" s="3"/>
      <c r="B34" s="3">
        <f xml:space="preserve"> 0.54</f>
        <v>0.54</v>
      </c>
    </row>
    <row r="36" spans="1:2" x14ac:dyDescent="0.25">
      <c r="A36" s="1" t="s">
        <v>24</v>
      </c>
    </row>
    <row r="37" spans="1:2" x14ac:dyDescent="0.25">
      <c r="A37" s="8" t="s">
        <v>178</v>
      </c>
    </row>
    <row r="38" spans="1:2" x14ac:dyDescent="0.25">
      <c r="A38" s="9" t="s">
        <v>25</v>
      </c>
    </row>
    <row r="39" spans="1:2" x14ac:dyDescent="0.25">
      <c r="A39" s="9" t="s">
        <v>26</v>
      </c>
    </row>
    <row r="40" spans="1:2" x14ac:dyDescent="0.25">
      <c r="A40" s="9" t="s">
        <v>27</v>
      </c>
    </row>
    <row r="41" spans="1:2" x14ac:dyDescent="0.25">
      <c r="A41" s="9" t="s">
        <v>28</v>
      </c>
    </row>
    <row r="42" spans="1:2" x14ac:dyDescent="0.25">
      <c r="A42" s="9" t="s">
        <v>29</v>
      </c>
    </row>
    <row r="43" spans="1:2" x14ac:dyDescent="0.25">
      <c r="A43" s="9" t="s">
        <v>30</v>
      </c>
    </row>
    <row r="44" spans="1:2" x14ac:dyDescent="0.25">
      <c r="A44" s="9"/>
    </row>
    <row r="45" spans="1:2" x14ac:dyDescent="0.25">
      <c r="A45" s="9" t="s">
        <v>31</v>
      </c>
    </row>
    <row r="46" spans="1:2" x14ac:dyDescent="0.25">
      <c r="A46" s="9" t="s">
        <v>28</v>
      </c>
    </row>
    <row r="47" spans="1:2" x14ac:dyDescent="0.25">
      <c r="A47" s="9" t="s">
        <v>32</v>
      </c>
    </row>
    <row r="48" spans="1:2" x14ac:dyDescent="0.25">
      <c r="A48" s="9" t="s">
        <v>33</v>
      </c>
    </row>
    <row r="49" spans="1:9" ht="16.5" thickBot="1" x14ac:dyDescent="0.3">
      <c r="A49" s="1" t="s">
        <v>195</v>
      </c>
    </row>
    <row r="50" spans="1:9" ht="58.5" customHeight="1" thickBot="1" x14ac:dyDescent="0.3">
      <c r="B50" s="10" t="s">
        <v>34</v>
      </c>
      <c r="C50" s="11"/>
      <c r="D50" s="12"/>
      <c r="E50" s="13" t="s">
        <v>35</v>
      </c>
      <c r="F50" s="14"/>
    </row>
    <row r="51" spans="1:9" ht="58.5" customHeight="1" thickBot="1" x14ac:dyDescent="0.3">
      <c r="B51" s="15" t="s">
        <v>36</v>
      </c>
      <c r="C51" s="16" t="s">
        <v>37</v>
      </c>
      <c r="D51" s="16" t="s">
        <v>38</v>
      </c>
      <c r="E51" s="17" t="s">
        <v>39</v>
      </c>
      <c r="F51" s="16" t="s">
        <v>40</v>
      </c>
      <c r="I51" s="18" t="s">
        <v>46</v>
      </c>
    </row>
    <row r="52" spans="1:9" ht="16.5" thickBot="1" x14ac:dyDescent="0.3">
      <c r="B52" s="15">
        <v>0</v>
      </c>
      <c r="C52" s="17">
        <v>0</v>
      </c>
      <c r="D52" s="17">
        <v>0</v>
      </c>
      <c r="E52" s="17" t="s">
        <v>41</v>
      </c>
      <c r="F52" s="17" t="s">
        <v>41</v>
      </c>
    </row>
    <row r="53" spans="1:9" ht="16.5" thickBot="1" x14ac:dyDescent="0.3">
      <c r="B53" s="19">
        <v>100</v>
      </c>
      <c r="C53" s="17">
        <v>10</v>
      </c>
      <c r="D53" s="17">
        <v>90</v>
      </c>
      <c r="E53" s="17" t="s">
        <v>42</v>
      </c>
      <c r="F53" s="17">
        <v>10</v>
      </c>
    </row>
    <row r="54" spans="1:9" ht="16.5" thickBot="1" x14ac:dyDescent="0.3">
      <c r="B54" s="19">
        <v>50</v>
      </c>
      <c r="C54" s="17">
        <v>10</v>
      </c>
      <c r="D54" s="17">
        <v>40</v>
      </c>
      <c r="E54" s="17" t="s">
        <v>43</v>
      </c>
      <c r="F54" s="17">
        <v>10</v>
      </c>
    </row>
    <row r="55" spans="1:9" ht="16.5" thickBot="1" x14ac:dyDescent="0.3">
      <c r="B55" s="19">
        <v>25</v>
      </c>
      <c r="C55" s="17">
        <v>10</v>
      </c>
      <c r="D55" s="17">
        <v>15</v>
      </c>
      <c r="E55" s="17" t="s">
        <v>44</v>
      </c>
      <c r="F55" s="17">
        <v>10</v>
      </c>
    </row>
    <row r="56" spans="1:9" ht="16.5" thickBot="1" x14ac:dyDescent="0.3">
      <c r="B56" s="20"/>
      <c r="C56" s="21"/>
      <c r="D56" s="22"/>
      <c r="E56" s="23" t="s">
        <v>45</v>
      </c>
      <c r="F56" s="17">
        <v>30</v>
      </c>
    </row>
    <row r="59" spans="1:9" ht="16.5" thickBot="1" x14ac:dyDescent="0.3">
      <c r="B59" s="1" t="s">
        <v>47</v>
      </c>
    </row>
    <row r="60" spans="1:9" ht="16.5" thickBot="1" x14ac:dyDescent="0.3">
      <c r="B60" s="24" t="s">
        <v>48</v>
      </c>
      <c r="C60" s="25" t="s">
        <v>49</v>
      </c>
      <c r="D60" s="25" t="s">
        <v>50</v>
      </c>
      <c r="E60" s="25" t="s">
        <v>51</v>
      </c>
      <c r="F60" s="25" t="s">
        <v>52</v>
      </c>
      <c r="G60" s="25" t="s">
        <v>53</v>
      </c>
    </row>
    <row r="61" spans="1:9" ht="16.5" thickBot="1" x14ac:dyDescent="0.3">
      <c r="B61" s="19" t="s">
        <v>54</v>
      </c>
      <c r="C61" s="17">
        <v>5</v>
      </c>
      <c r="D61" s="17">
        <v>25</v>
      </c>
      <c r="E61" s="17">
        <v>15</v>
      </c>
      <c r="F61" s="17">
        <v>3</v>
      </c>
      <c r="G61" s="17">
        <v>48</v>
      </c>
    </row>
    <row r="62" spans="1:9" ht="16.5" thickBot="1" x14ac:dyDescent="0.3">
      <c r="B62" s="19" t="s">
        <v>55</v>
      </c>
      <c r="C62" s="17">
        <v>30</v>
      </c>
      <c r="D62" s="17">
        <v>15</v>
      </c>
      <c r="E62" s="17">
        <v>15</v>
      </c>
      <c r="F62" s="17">
        <v>12</v>
      </c>
      <c r="G62" s="17">
        <v>72</v>
      </c>
    </row>
    <row r="63" spans="1:9" ht="16.5" thickBot="1" x14ac:dyDescent="0.3">
      <c r="B63" s="19" t="s">
        <v>196</v>
      </c>
      <c r="C63" s="17">
        <v>35</v>
      </c>
      <c r="D63" s="17">
        <v>40</v>
      </c>
      <c r="E63" s="17">
        <v>30</v>
      </c>
      <c r="F63" s="17">
        <v>15</v>
      </c>
      <c r="G63" s="17">
        <v>120</v>
      </c>
    </row>
    <row r="64" spans="1:9" x14ac:dyDescent="0.25">
      <c r="B64" s="1" t="s">
        <v>56</v>
      </c>
    </row>
    <row r="65" spans="2:6" x14ac:dyDescent="0.25">
      <c r="B65" s="1" t="s">
        <v>57</v>
      </c>
    </row>
    <row r="66" spans="2:6" x14ac:dyDescent="0.25">
      <c r="B66" s="1" t="s">
        <v>58</v>
      </c>
    </row>
    <row r="67" spans="2:6" x14ac:dyDescent="0.25">
      <c r="C67" s="7" t="s">
        <v>197</v>
      </c>
    </row>
    <row r="68" spans="2:6" x14ac:dyDescent="0.25">
      <c r="B68" s="1" t="s">
        <v>59</v>
      </c>
    </row>
    <row r="69" spans="2:6" x14ac:dyDescent="0.25">
      <c r="C69" s="7" t="s">
        <v>60</v>
      </c>
    </row>
    <row r="70" spans="2:6" x14ac:dyDescent="0.25">
      <c r="B70" s="7" t="s">
        <v>61</v>
      </c>
    </row>
    <row r="71" spans="2:6" x14ac:dyDescent="0.25">
      <c r="B71" s="1" t="s">
        <v>62</v>
      </c>
    </row>
    <row r="72" spans="2:6" x14ac:dyDescent="0.25">
      <c r="C72" s="7" t="s">
        <v>60</v>
      </c>
    </row>
    <row r="73" spans="2:6" x14ac:dyDescent="0.25">
      <c r="B73" s="7" t="s">
        <v>63</v>
      </c>
    </row>
    <row r="74" spans="2:6" x14ac:dyDescent="0.25">
      <c r="B74" s="7" t="s">
        <v>64</v>
      </c>
    </row>
    <row r="77" spans="2:6" x14ac:dyDescent="0.25">
      <c r="B77" s="1" t="s">
        <v>65</v>
      </c>
    </row>
    <row r="78" spans="2:6" x14ac:dyDescent="0.25">
      <c r="B78" s="4" t="s">
        <v>179</v>
      </c>
    </row>
    <row r="79" spans="2:6" x14ac:dyDescent="0.25">
      <c r="B79" s="9" t="s">
        <v>66</v>
      </c>
    </row>
    <row r="80" spans="2:6" x14ac:dyDescent="0.25">
      <c r="F80" s="9" t="s">
        <v>67</v>
      </c>
    </row>
    <row r="81" spans="2:5" x14ac:dyDescent="0.25">
      <c r="B81" s="9" t="s">
        <v>68</v>
      </c>
    </row>
    <row r="82" spans="2:5" x14ac:dyDescent="0.25">
      <c r="E82" s="9" t="s">
        <v>69</v>
      </c>
    </row>
    <row r="83" spans="2:5" x14ac:dyDescent="0.25">
      <c r="E83" s="9">
        <f xml:space="preserve"> 38.83</f>
        <v>38.83</v>
      </c>
    </row>
    <row r="84" spans="2:5" x14ac:dyDescent="0.25">
      <c r="B84" s="1" t="s">
        <v>198</v>
      </c>
    </row>
    <row r="85" spans="2:5" ht="16.5" thickBot="1" x14ac:dyDescent="0.3">
      <c r="B85" s="1"/>
    </row>
    <row r="86" spans="2:5" ht="42.75" customHeight="1" thickBot="1" x14ac:dyDescent="0.3">
      <c r="B86" s="24" t="s">
        <v>70</v>
      </c>
      <c r="C86" s="25" t="s">
        <v>71</v>
      </c>
      <c r="D86" s="25" t="s">
        <v>72</v>
      </c>
      <c r="E86" s="26" t="s">
        <v>199</v>
      </c>
    </row>
    <row r="87" spans="2:5" ht="27.75" customHeight="1" thickBot="1" x14ac:dyDescent="0.3">
      <c r="B87" s="19">
        <v>30</v>
      </c>
      <c r="C87" s="27">
        <v>43125</v>
      </c>
      <c r="D87" s="17" t="s">
        <v>73</v>
      </c>
      <c r="E87" s="17" t="s">
        <v>200</v>
      </c>
    </row>
    <row r="88" spans="2:5" ht="28.5" customHeight="1" thickBot="1" x14ac:dyDescent="0.3">
      <c r="B88" s="19">
        <v>35</v>
      </c>
      <c r="C88" s="27">
        <v>43337</v>
      </c>
      <c r="D88" s="17" t="s">
        <v>74</v>
      </c>
      <c r="E88" s="17" t="s">
        <v>201</v>
      </c>
    </row>
    <row r="89" spans="2:5" ht="31.5" customHeight="1" thickBot="1" x14ac:dyDescent="0.3">
      <c r="B89" s="19">
        <v>40</v>
      </c>
      <c r="C89" s="17" t="s">
        <v>75</v>
      </c>
      <c r="D89" s="17" t="s">
        <v>76</v>
      </c>
      <c r="E89" s="17" t="s">
        <v>202</v>
      </c>
    </row>
    <row r="90" spans="2:5" ht="21" customHeight="1" thickBot="1" x14ac:dyDescent="0.3">
      <c r="B90" s="19">
        <v>45</v>
      </c>
      <c r="C90" s="27">
        <v>43245</v>
      </c>
      <c r="D90" s="28" t="s">
        <v>77</v>
      </c>
      <c r="E90" s="29" t="s">
        <v>203</v>
      </c>
    </row>
    <row r="91" spans="2:5" ht="16.5" thickBot="1" x14ac:dyDescent="0.3">
      <c r="B91" s="30" t="s">
        <v>78</v>
      </c>
      <c r="C91" s="17"/>
      <c r="D91" s="28"/>
      <c r="E91" s="29">
        <v>158.33199999999999</v>
      </c>
    </row>
    <row r="92" spans="2:5" ht="54" customHeight="1" thickBot="1" x14ac:dyDescent="0.3">
      <c r="B92" s="31"/>
      <c r="C92" s="32"/>
      <c r="D92" s="33" t="s">
        <v>204</v>
      </c>
      <c r="E92" s="29" t="s">
        <v>79</v>
      </c>
    </row>
    <row r="93" spans="2:5" ht="33" customHeight="1" thickBot="1" x14ac:dyDescent="0.3">
      <c r="B93" s="31"/>
      <c r="C93" s="32"/>
      <c r="D93" s="16" t="s">
        <v>80</v>
      </c>
      <c r="E93" s="17"/>
    </row>
    <row r="94" spans="2:5" x14ac:dyDescent="0.25">
      <c r="B94" s="1"/>
    </row>
    <row r="95" spans="2:5" x14ac:dyDescent="0.25">
      <c r="B95" s="1" t="s">
        <v>81</v>
      </c>
    </row>
    <row r="96" spans="2:5" x14ac:dyDescent="0.25">
      <c r="B96" s="1" t="s">
        <v>82</v>
      </c>
    </row>
    <row r="97" spans="2:5" x14ac:dyDescent="0.25">
      <c r="B97" s="4" t="s">
        <v>180</v>
      </c>
    </row>
    <row r="98" spans="2:5" x14ac:dyDescent="0.25">
      <c r="B98" s="3" t="s">
        <v>83</v>
      </c>
    </row>
    <row r="99" spans="2:5" x14ac:dyDescent="0.25">
      <c r="B99" s="3">
        <f xml:space="preserve"> 158.332</f>
        <v>158.33199999999999</v>
      </c>
    </row>
    <row r="100" spans="2:5" x14ac:dyDescent="0.25">
      <c r="B100" s="4" t="s">
        <v>181</v>
      </c>
    </row>
    <row r="101" spans="2:5" x14ac:dyDescent="0.25">
      <c r="B101" s="3" t="s">
        <v>84</v>
      </c>
    </row>
    <row r="102" spans="2:5" x14ac:dyDescent="0.25">
      <c r="B102" s="4" t="s">
        <v>205</v>
      </c>
    </row>
    <row r="103" spans="2:5" x14ac:dyDescent="0.25">
      <c r="B103" s="3" t="s">
        <v>206</v>
      </c>
    </row>
    <row r="104" spans="2:5" x14ac:dyDescent="0.25">
      <c r="D104" s="34">
        <f xml:space="preserve"> 25.166</f>
        <v>25.166</v>
      </c>
    </row>
    <row r="105" spans="2:5" x14ac:dyDescent="0.25">
      <c r="B105" s="4"/>
    </row>
    <row r="107" spans="2:5" ht="16.5" thickBot="1" x14ac:dyDescent="0.3">
      <c r="B107" s="1" t="s">
        <v>207</v>
      </c>
    </row>
    <row r="108" spans="2:5" ht="63.75" thickBot="1" x14ac:dyDescent="0.3">
      <c r="B108" s="24" t="s">
        <v>85</v>
      </c>
      <c r="C108" s="25" t="s">
        <v>86</v>
      </c>
      <c r="D108" s="25" t="s">
        <v>87</v>
      </c>
      <c r="E108" s="25" t="s">
        <v>88</v>
      </c>
    </row>
    <row r="109" spans="2:5" ht="16.5" thickBot="1" x14ac:dyDescent="0.3">
      <c r="B109" s="35">
        <v>43110</v>
      </c>
      <c r="C109" s="16">
        <v>5</v>
      </c>
      <c r="D109" s="17">
        <v>5</v>
      </c>
      <c r="E109" s="17">
        <v>5</v>
      </c>
    </row>
    <row r="110" spans="2:5" ht="16.5" thickBot="1" x14ac:dyDescent="0.3">
      <c r="B110" s="35">
        <v>43424</v>
      </c>
      <c r="C110" s="16">
        <v>10</v>
      </c>
      <c r="D110" s="17">
        <v>10</v>
      </c>
      <c r="E110" s="17">
        <v>15</v>
      </c>
    </row>
    <row r="111" spans="2:5" ht="16.5" thickBot="1" x14ac:dyDescent="0.3">
      <c r="B111" s="19" t="s">
        <v>89</v>
      </c>
      <c r="C111" s="16">
        <v>15</v>
      </c>
      <c r="D111" s="17">
        <v>15</v>
      </c>
      <c r="E111" s="17">
        <v>30</v>
      </c>
    </row>
    <row r="112" spans="2:5" ht="16.5" thickBot="1" x14ac:dyDescent="0.3">
      <c r="B112" s="19" t="s">
        <v>90</v>
      </c>
      <c r="C112" s="16">
        <v>10</v>
      </c>
      <c r="D112" s="17">
        <v>10</v>
      </c>
      <c r="E112" s="17">
        <v>40</v>
      </c>
    </row>
    <row r="113" spans="2:5" ht="16.5" thickBot="1" x14ac:dyDescent="0.3">
      <c r="B113" s="19" t="s">
        <v>91</v>
      </c>
      <c r="C113" s="16">
        <v>5</v>
      </c>
      <c r="D113" s="17">
        <v>5</v>
      </c>
      <c r="E113" s="17">
        <v>45</v>
      </c>
    </row>
    <row r="114" spans="2:5" x14ac:dyDescent="0.25">
      <c r="B114" s="1"/>
    </row>
    <row r="115" spans="2:5" x14ac:dyDescent="0.25">
      <c r="B115" s="1" t="s">
        <v>92</v>
      </c>
    </row>
    <row r="116" spans="2:5" x14ac:dyDescent="0.25">
      <c r="B116" s="4" t="s">
        <v>182</v>
      </c>
    </row>
    <row r="117" spans="2:5" x14ac:dyDescent="0.25">
      <c r="B117" s="4" t="s">
        <v>183</v>
      </c>
    </row>
    <row r="118" spans="2:5" x14ac:dyDescent="0.25">
      <c r="B118" s="4" t="s">
        <v>184</v>
      </c>
    </row>
    <row r="119" spans="2:5" x14ac:dyDescent="0.25">
      <c r="B119" s="4" t="s">
        <v>185</v>
      </c>
    </row>
    <row r="120" spans="2:5" x14ac:dyDescent="0.25">
      <c r="B120" s="36" t="s">
        <v>93</v>
      </c>
    </row>
    <row r="123" spans="2:5" x14ac:dyDescent="0.25">
      <c r="B123" s="1" t="s">
        <v>94</v>
      </c>
    </row>
    <row r="124" spans="2:5" x14ac:dyDescent="0.25">
      <c r="B124" s="1"/>
    </row>
    <row r="125" spans="2:5" x14ac:dyDescent="0.25">
      <c r="B125" s="1"/>
    </row>
    <row r="126" spans="2:5" x14ac:dyDescent="0.25">
      <c r="B126" s="1"/>
    </row>
    <row r="128" spans="2:5" x14ac:dyDescent="0.25">
      <c r="B128" s="1" t="s">
        <v>95</v>
      </c>
    </row>
    <row r="129" spans="2:4" x14ac:dyDescent="0.25">
      <c r="B129" s="1" t="s">
        <v>96</v>
      </c>
    </row>
    <row r="130" spans="2:4" x14ac:dyDescent="0.25">
      <c r="C130" s="7" t="s">
        <v>97</v>
      </c>
    </row>
    <row r="131" spans="2:4" ht="18.75" x14ac:dyDescent="0.25">
      <c r="C131" s="7" t="s">
        <v>208</v>
      </c>
    </row>
    <row r="132" spans="2:4" x14ac:dyDescent="0.25">
      <c r="C132" s="7" t="s">
        <v>98</v>
      </c>
    </row>
    <row r="133" spans="2:4" ht="18.75" x14ac:dyDescent="0.25">
      <c r="C133" s="7" t="s">
        <v>209</v>
      </c>
    </row>
    <row r="134" spans="2:4" x14ac:dyDescent="0.25">
      <c r="C134" s="7" t="s">
        <v>99</v>
      </c>
    </row>
    <row r="135" spans="2:4" x14ac:dyDescent="0.25">
      <c r="B135" s="1" t="s">
        <v>100</v>
      </c>
    </row>
    <row r="136" spans="2:4" x14ac:dyDescent="0.25">
      <c r="C136" s="1" t="s">
        <v>101</v>
      </c>
    </row>
    <row r="137" spans="2:4" x14ac:dyDescent="0.25">
      <c r="D137" s="37">
        <f xml:space="preserve"> 80</f>
        <v>80</v>
      </c>
    </row>
    <row r="138" spans="2:4" x14ac:dyDescent="0.25">
      <c r="B138" s="1" t="s">
        <v>102</v>
      </c>
    </row>
    <row r="139" spans="2:4" x14ac:dyDescent="0.25">
      <c r="C139" s="1" t="s">
        <v>103</v>
      </c>
    </row>
    <row r="140" spans="2:4" x14ac:dyDescent="0.25">
      <c r="D140" s="37">
        <f xml:space="preserve"> 45</f>
        <v>45</v>
      </c>
    </row>
    <row r="141" spans="2:4" x14ac:dyDescent="0.25">
      <c r="B141" s="1" t="s">
        <v>104</v>
      </c>
    </row>
    <row r="142" spans="2:4" x14ac:dyDescent="0.25">
      <c r="C142" s="1" t="s">
        <v>105</v>
      </c>
    </row>
    <row r="143" spans="2:4" x14ac:dyDescent="0.25">
      <c r="C143" s="1" t="s">
        <v>106</v>
      </c>
    </row>
    <row r="144" spans="2:4" x14ac:dyDescent="0.25">
      <c r="C144" s="1">
        <f xml:space="preserve"> 43.75%</f>
        <v>0.4375</v>
      </c>
    </row>
    <row r="145" spans="2:3" x14ac:dyDescent="0.25">
      <c r="B145" s="1" t="s">
        <v>107</v>
      </c>
    </row>
    <row r="146" spans="2:3" x14ac:dyDescent="0.25">
      <c r="C146" s="1" t="s">
        <v>108</v>
      </c>
    </row>
    <row r="147" spans="2:3" x14ac:dyDescent="0.25">
      <c r="B147" s="1" t="s">
        <v>109</v>
      </c>
    </row>
    <row r="148" spans="2:3" x14ac:dyDescent="0.25">
      <c r="C148" s="1" t="s">
        <v>110</v>
      </c>
    </row>
    <row r="149" spans="2:3" x14ac:dyDescent="0.25">
      <c r="B149" s="1" t="s">
        <v>111</v>
      </c>
    </row>
    <row r="150" spans="2:3" x14ac:dyDescent="0.25">
      <c r="C150" s="1" t="s">
        <v>112</v>
      </c>
    </row>
    <row r="152" spans="2:3" x14ac:dyDescent="0.25">
      <c r="B152" s="1" t="s">
        <v>113</v>
      </c>
    </row>
    <row r="153" spans="2:3" x14ac:dyDescent="0.25">
      <c r="B153" s="1" t="s">
        <v>114</v>
      </c>
    </row>
    <row r="154" spans="2:3" x14ac:dyDescent="0.25">
      <c r="B154" s="7" t="s">
        <v>115</v>
      </c>
    </row>
    <row r="155" spans="2:3" x14ac:dyDescent="0.25">
      <c r="B155" s="7" t="s">
        <v>116</v>
      </c>
    </row>
    <row r="156" spans="2:3" x14ac:dyDescent="0.25">
      <c r="B156" s="7" t="s">
        <v>117</v>
      </c>
    </row>
    <row r="157" spans="2:3" x14ac:dyDescent="0.25">
      <c r="C157" s="7">
        <f xml:space="preserve"> 160</f>
        <v>160</v>
      </c>
    </row>
    <row r="158" spans="2:3" x14ac:dyDescent="0.25">
      <c r="B158" s="7" t="s">
        <v>118</v>
      </c>
    </row>
    <row r="159" spans="2:3" x14ac:dyDescent="0.25">
      <c r="C159" s="7">
        <f xml:space="preserve"> 89.68</f>
        <v>89.68</v>
      </c>
    </row>
    <row r="162" spans="2:16" x14ac:dyDescent="0.25">
      <c r="B162" s="1" t="s">
        <v>119</v>
      </c>
    </row>
    <row r="163" spans="2:16" x14ac:dyDescent="0.25">
      <c r="B163" s="1" t="s">
        <v>120</v>
      </c>
    </row>
    <row r="164" spans="2:16" x14ac:dyDescent="0.25">
      <c r="B164" s="1" t="s">
        <v>121</v>
      </c>
    </row>
    <row r="165" spans="2:16" x14ac:dyDescent="0.25">
      <c r="B165" s="1">
        <v>1</v>
      </c>
      <c r="C165" s="2">
        <v>2</v>
      </c>
      <c r="D165" s="2">
        <v>3</v>
      </c>
      <c r="E165" s="2">
        <v>4</v>
      </c>
      <c r="F165" s="2">
        <v>5</v>
      </c>
      <c r="G165" s="2">
        <v>6</v>
      </c>
      <c r="H165" s="2">
        <v>7</v>
      </c>
      <c r="I165" s="2">
        <v>8</v>
      </c>
      <c r="J165" s="2">
        <v>9</v>
      </c>
      <c r="K165" s="2">
        <v>10</v>
      </c>
      <c r="L165" s="2">
        <v>11</v>
      </c>
      <c r="M165" s="2">
        <v>12</v>
      </c>
      <c r="N165" s="2">
        <v>13</v>
      </c>
      <c r="O165" s="2">
        <v>14</v>
      </c>
      <c r="P165" s="2">
        <v>15</v>
      </c>
    </row>
    <row r="166" spans="2:16" x14ac:dyDescent="0.25">
      <c r="B166" s="1" t="s">
        <v>122</v>
      </c>
    </row>
    <row r="167" spans="2:16" x14ac:dyDescent="0.25">
      <c r="B167" s="1" t="s">
        <v>123</v>
      </c>
      <c r="C167" s="1" t="s">
        <v>124</v>
      </c>
      <c r="E167" s="2" t="s">
        <v>222</v>
      </c>
      <c r="F167" s="2">
        <v>1</v>
      </c>
      <c r="G167" s="2">
        <v>2.8</v>
      </c>
      <c r="H167" s="2">
        <v>5.6</v>
      </c>
      <c r="I167" s="2">
        <v>8.4</v>
      </c>
      <c r="J167" s="2">
        <v>11.2</v>
      </c>
      <c r="K167" s="2">
        <v>14</v>
      </c>
      <c r="L167" s="2">
        <v>16.8</v>
      </c>
    </row>
    <row r="168" spans="2:16" x14ac:dyDescent="0.25">
      <c r="B168" s="1" t="s">
        <v>125</v>
      </c>
      <c r="C168" s="1">
        <v>0.1</v>
      </c>
    </row>
    <row r="169" spans="2:16" x14ac:dyDescent="0.25">
      <c r="B169" s="1" t="s">
        <v>126</v>
      </c>
    </row>
    <row r="170" spans="2:16" ht="16.5" thickBot="1" x14ac:dyDescent="0.3">
      <c r="B170" s="1"/>
    </row>
    <row r="171" spans="2:16" x14ac:dyDescent="0.25">
      <c r="F171" s="54">
        <v>1</v>
      </c>
      <c r="G171" s="54" t="s">
        <v>224</v>
      </c>
    </row>
    <row r="172" spans="2:16" x14ac:dyDescent="0.25">
      <c r="F172" s="51">
        <v>2.8</v>
      </c>
      <c r="G172" s="52">
        <v>1</v>
      </c>
    </row>
    <row r="173" spans="2:16" x14ac:dyDescent="0.25">
      <c r="F173" s="51">
        <v>5.6</v>
      </c>
      <c r="G173" s="52">
        <v>3</v>
      </c>
    </row>
    <row r="174" spans="2:16" x14ac:dyDescent="0.25">
      <c r="F174" s="51">
        <v>8.4</v>
      </c>
      <c r="G174" s="52">
        <v>3</v>
      </c>
    </row>
    <row r="175" spans="2:16" x14ac:dyDescent="0.25">
      <c r="F175" s="51">
        <v>11.2</v>
      </c>
      <c r="G175" s="52">
        <v>3</v>
      </c>
    </row>
    <row r="176" spans="2:16" x14ac:dyDescent="0.25">
      <c r="F176" s="51">
        <v>14</v>
      </c>
      <c r="G176" s="52">
        <v>3</v>
      </c>
    </row>
    <row r="177" spans="6:7" x14ac:dyDescent="0.25">
      <c r="F177" s="51">
        <v>16.8</v>
      </c>
      <c r="G177" s="52">
        <v>1</v>
      </c>
    </row>
    <row r="178" spans="6:7" ht="16.5" thickBot="1" x14ac:dyDescent="0.3">
      <c r="F178" s="53" t="s">
        <v>223</v>
      </c>
      <c r="G178" s="53">
        <v>0</v>
      </c>
    </row>
    <row r="194" spans="1:3" x14ac:dyDescent="0.25">
      <c r="A194" s="1" t="s">
        <v>210</v>
      </c>
    </row>
    <row r="196" spans="1:3" x14ac:dyDescent="0.25">
      <c r="B196" s="2" t="s">
        <v>127</v>
      </c>
    </row>
    <row r="197" spans="1:3" x14ac:dyDescent="0.25">
      <c r="B197" s="2" t="s">
        <v>128</v>
      </c>
    </row>
    <row r="198" spans="1:3" x14ac:dyDescent="0.25">
      <c r="C198" s="2" t="s">
        <v>129</v>
      </c>
    </row>
    <row r="199" spans="1:3" x14ac:dyDescent="0.25">
      <c r="C199" s="2" t="s">
        <v>131</v>
      </c>
    </row>
    <row r="200" spans="1:3" x14ac:dyDescent="0.25">
      <c r="C200" s="2" t="s">
        <v>130</v>
      </c>
    </row>
    <row r="201" spans="1:3" x14ac:dyDescent="0.25">
      <c r="C201" s="2" t="s">
        <v>132</v>
      </c>
    </row>
    <row r="202" spans="1:3" x14ac:dyDescent="0.25">
      <c r="C202" s="2" t="s">
        <v>133</v>
      </c>
    </row>
    <row r="203" spans="1:3" x14ac:dyDescent="0.25">
      <c r="C203" s="2" t="s">
        <v>134</v>
      </c>
    </row>
    <row r="204" spans="1:3" x14ac:dyDescent="0.25">
      <c r="C204" s="2" t="s">
        <v>135</v>
      </c>
    </row>
    <row r="207" spans="1:3" x14ac:dyDescent="0.25">
      <c r="A207" s="7" t="s">
        <v>211</v>
      </c>
    </row>
    <row r="212" spans="1:14" x14ac:dyDescent="0.25">
      <c r="E212" s="5" t="s">
        <v>136</v>
      </c>
    </row>
    <row r="216" spans="1:14" x14ac:dyDescent="0.25">
      <c r="D216" s="2" t="s">
        <v>138</v>
      </c>
    </row>
    <row r="217" spans="1:14" x14ac:dyDescent="0.25">
      <c r="A217" s="2" t="s">
        <v>137</v>
      </c>
      <c r="D217" s="2">
        <v>2</v>
      </c>
      <c r="E217" s="2">
        <v>33</v>
      </c>
      <c r="F217" s="2">
        <v>41</v>
      </c>
      <c r="G217" s="2">
        <v>29</v>
      </c>
      <c r="H217" s="2">
        <v>41</v>
      </c>
      <c r="I217" s="2">
        <v>49</v>
      </c>
      <c r="J217" s="2">
        <v>41</v>
      </c>
      <c r="K217" s="2">
        <v>34</v>
      </c>
      <c r="L217" s="2">
        <v>56</v>
      </c>
      <c r="M217" s="2">
        <v>50</v>
      </c>
      <c r="N217" s="2">
        <v>97</v>
      </c>
    </row>
    <row r="219" spans="1:14" x14ac:dyDescent="0.25">
      <c r="C219" s="2" t="s">
        <v>139</v>
      </c>
      <c r="D219" s="2">
        <f>SUM(D217:N217)/11</f>
        <v>43</v>
      </c>
    </row>
    <row r="220" spans="1:14" x14ac:dyDescent="0.25">
      <c r="C220" s="2" t="s">
        <v>140</v>
      </c>
      <c r="D220" s="2">
        <f>VAR(D217:N217)</f>
        <v>524</v>
      </c>
    </row>
    <row r="221" spans="1:14" x14ac:dyDescent="0.25">
      <c r="C221" s="2" t="s">
        <v>141</v>
      </c>
      <c r="D221" s="2">
        <f>SQRT(D220)</f>
        <v>22.891046284519195</v>
      </c>
    </row>
    <row r="222" spans="1:14" x14ac:dyDescent="0.25">
      <c r="C222" s="2" t="s">
        <v>142</v>
      </c>
      <c r="D222" s="2" t="s">
        <v>143</v>
      </c>
    </row>
    <row r="223" spans="1:14" x14ac:dyDescent="0.25">
      <c r="C223" s="2" t="s">
        <v>144</v>
      </c>
      <c r="D223" s="2">
        <f>_xlfn.PERCENTILE.EXC(D217:N217,0.25)</f>
        <v>33</v>
      </c>
    </row>
    <row r="224" spans="1:14" x14ac:dyDescent="0.25">
      <c r="C224" s="2" t="s">
        <v>145</v>
      </c>
      <c r="D224" s="2">
        <f>_xlfn.PERCENTILE.EXC(D217:N217,0.5)</f>
        <v>41</v>
      </c>
    </row>
    <row r="225" spans="1:4" x14ac:dyDescent="0.25">
      <c r="C225" s="2" t="s">
        <v>146</v>
      </c>
      <c r="D225" s="2">
        <f>_xlfn.PERCENTILE.EXC(D217:N217, 0.75)</f>
        <v>50</v>
      </c>
    </row>
    <row r="226" spans="1:4" x14ac:dyDescent="0.25">
      <c r="C226" s="2" t="s">
        <v>147</v>
      </c>
      <c r="D226" s="2">
        <v>41.5</v>
      </c>
    </row>
    <row r="229" spans="1:4" x14ac:dyDescent="0.25">
      <c r="A229" s="7" t="s">
        <v>148</v>
      </c>
    </row>
    <row r="231" spans="1:4" x14ac:dyDescent="0.25">
      <c r="C231" s="2" t="s">
        <v>149</v>
      </c>
    </row>
    <row r="232" spans="1:4" x14ac:dyDescent="0.25">
      <c r="C232" s="2">
        <v>2</v>
      </c>
      <c r="D232" s="2" t="s">
        <v>150</v>
      </c>
    </row>
    <row r="233" spans="1:4" x14ac:dyDescent="0.25">
      <c r="C233" s="2">
        <v>33</v>
      </c>
      <c r="D233" s="2" t="s">
        <v>152</v>
      </c>
    </row>
    <row r="234" spans="1:4" x14ac:dyDescent="0.25">
      <c r="C234" s="2">
        <v>41</v>
      </c>
      <c r="D234" s="2" t="s">
        <v>153</v>
      </c>
    </row>
    <row r="235" spans="1:4" x14ac:dyDescent="0.25">
      <c r="C235" s="2">
        <v>29</v>
      </c>
      <c r="D235" s="2" t="s">
        <v>154</v>
      </c>
    </row>
    <row r="236" spans="1:4" x14ac:dyDescent="0.25">
      <c r="C236" s="2">
        <v>41</v>
      </c>
    </row>
    <row r="237" spans="1:4" x14ac:dyDescent="0.25">
      <c r="C237" s="2">
        <v>49</v>
      </c>
    </row>
    <row r="238" spans="1:4" x14ac:dyDescent="0.25">
      <c r="C238" s="2">
        <v>41</v>
      </c>
    </row>
    <row r="239" spans="1:4" x14ac:dyDescent="0.25">
      <c r="C239" s="2">
        <v>34</v>
      </c>
    </row>
    <row r="240" spans="1:4" x14ac:dyDescent="0.25">
      <c r="C240" s="2">
        <v>56</v>
      </c>
    </row>
    <row r="241" spans="2:4" x14ac:dyDescent="0.25">
      <c r="C241" s="2">
        <v>50</v>
      </c>
    </row>
    <row r="242" spans="2:4" x14ac:dyDescent="0.25">
      <c r="C242" s="2">
        <v>97</v>
      </c>
      <c r="D242" s="2" t="s">
        <v>151</v>
      </c>
    </row>
    <row r="252" spans="2:4" x14ac:dyDescent="0.25">
      <c r="B252" s="4" t="s">
        <v>186</v>
      </c>
    </row>
    <row r="253" spans="2:4" x14ac:dyDescent="0.25">
      <c r="B253" s="3" t="s">
        <v>155</v>
      </c>
    </row>
    <row r="254" spans="2:4" x14ac:dyDescent="0.25">
      <c r="B254" s="4" t="s">
        <v>187</v>
      </c>
    </row>
    <row r="255" spans="2:4" x14ac:dyDescent="0.25">
      <c r="B255" s="3" t="s">
        <v>156</v>
      </c>
    </row>
    <row r="256" spans="2:4" x14ac:dyDescent="0.25">
      <c r="B256" s="6" t="s">
        <v>157</v>
      </c>
    </row>
    <row r="258" spans="1:1" x14ac:dyDescent="0.25">
      <c r="A258" s="7" t="s">
        <v>212</v>
      </c>
    </row>
    <row r="273" spans="1:2" ht="18.75" x14ac:dyDescent="0.25">
      <c r="A273" s="7" t="s">
        <v>213</v>
      </c>
    </row>
    <row r="274" spans="1:2" x14ac:dyDescent="0.25">
      <c r="A274" s="7"/>
    </row>
    <row r="275" spans="1:2" x14ac:dyDescent="0.25">
      <c r="A275" s="7" t="s">
        <v>214</v>
      </c>
    </row>
    <row r="276" spans="1:2" x14ac:dyDescent="0.25">
      <c r="A276" s="3" t="s">
        <v>188</v>
      </c>
    </row>
    <row r="277" spans="1:2" x14ac:dyDescent="0.25">
      <c r="A277" s="3" t="s">
        <v>158</v>
      </c>
    </row>
    <row r="278" spans="1:2" x14ac:dyDescent="0.25">
      <c r="B278" s="3" t="s">
        <v>159</v>
      </c>
    </row>
    <row r="279" spans="1:2" x14ac:dyDescent="0.25">
      <c r="B279" s="3">
        <f xml:space="preserve"> 21</f>
        <v>21</v>
      </c>
    </row>
    <row r="280" spans="1:2" x14ac:dyDescent="0.25">
      <c r="A280" s="3" t="s">
        <v>189</v>
      </c>
    </row>
    <row r="281" spans="1:2" x14ac:dyDescent="0.25">
      <c r="A281" s="3" t="s">
        <v>160</v>
      </c>
    </row>
    <row r="282" spans="1:2" x14ac:dyDescent="0.25">
      <c r="A282" s="3" t="s">
        <v>190</v>
      </c>
    </row>
    <row r="283" spans="1:2" x14ac:dyDescent="0.25">
      <c r="A283" s="38" t="s">
        <v>161</v>
      </c>
    </row>
    <row r="284" spans="1:2" x14ac:dyDescent="0.25">
      <c r="A284" s="39">
        <f xml:space="preserve"> 7*6*5*4*3*2*1 / 3*2*1*4*3*2*1</f>
        <v>80640</v>
      </c>
    </row>
    <row r="285" spans="1:2" x14ac:dyDescent="0.25">
      <c r="A285" s="39">
        <f xml:space="preserve"> 35</f>
        <v>35</v>
      </c>
    </row>
    <row r="286" spans="1:2" x14ac:dyDescent="0.25">
      <c r="A286" s="9" t="s">
        <v>191</v>
      </c>
    </row>
    <row r="287" spans="1:2" x14ac:dyDescent="0.25">
      <c r="A287" s="38" t="s">
        <v>162</v>
      </c>
    </row>
    <row r="288" spans="1:2" x14ac:dyDescent="0.25">
      <c r="A288" s="39">
        <f xml:space="preserve"> 7*6*5*4*3*2*1 / 3*2*1</f>
        <v>3360</v>
      </c>
    </row>
    <row r="289" spans="1:11" x14ac:dyDescent="0.25">
      <c r="A289" s="39">
        <f xml:space="preserve"> 210</f>
        <v>210</v>
      </c>
    </row>
    <row r="290" spans="1:11" x14ac:dyDescent="0.25">
      <c r="A290" s="7" t="s">
        <v>163</v>
      </c>
    </row>
    <row r="291" spans="1:11" x14ac:dyDescent="0.25">
      <c r="A291" s="7" t="s">
        <v>215</v>
      </c>
    </row>
    <row r="292" spans="1:11" x14ac:dyDescent="0.25">
      <c r="C292" s="7" t="s">
        <v>164</v>
      </c>
    </row>
    <row r="293" spans="1:11" x14ac:dyDescent="0.25">
      <c r="C293" s="7" t="s">
        <v>165</v>
      </c>
    </row>
    <row r="294" spans="1:11" ht="16.5" thickBot="1" x14ac:dyDescent="0.3">
      <c r="A294" s="7" t="s">
        <v>166</v>
      </c>
    </row>
    <row r="295" spans="1:11" ht="16.5" thickBot="1" x14ac:dyDescent="0.3">
      <c r="A295" s="40" t="s">
        <v>167</v>
      </c>
      <c r="B295" s="41">
        <v>43110</v>
      </c>
      <c r="C295" s="41">
        <v>43424</v>
      </c>
      <c r="D295" s="42" t="s">
        <v>89</v>
      </c>
      <c r="E295" s="42" t="s">
        <v>90</v>
      </c>
      <c r="F295" s="42" t="s">
        <v>91</v>
      </c>
      <c r="G295" s="42" t="s">
        <v>168</v>
      </c>
      <c r="H295" s="42" t="s">
        <v>169</v>
      </c>
      <c r="I295" s="42" t="s">
        <v>170</v>
      </c>
      <c r="J295" s="42" t="s">
        <v>171</v>
      </c>
      <c r="K295" s="42" t="s">
        <v>172</v>
      </c>
    </row>
    <row r="296" spans="1:11" ht="16.5" thickBot="1" x14ac:dyDescent="0.3">
      <c r="A296" s="43" t="s">
        <v>173</v>
      </c>
      <c r="B296" s="16">
        <v>2</v>
      </c>
      <c r="C296" s="16">
        <v>6</v>
      </c>
      <c r="D296" s="16">
        <v>8</v>
      </c>
      <c r="E296" s="16">
        <v>15</v>
      </c>
      <c r="F296" s="16">
        <v>21</v>
      </c>
      <c r="G296" s="16">
        <v>22</v>
      </c>
      <c r="H296" s="16">
        <v>14</v>
      </c>
      <c r="I296" s="16">
        <v>7</v>
      </c>
      <c r="J296" s="16">
        <v>4</v>
      </c>
      <c r="K296" s="16">
        <v>1</v>
      </c>
    </row>
    <row r="297" spans="1:11" ht="16.5" thickBot="1" x14ac:dyDescent="0.3">
      <c r="A297" s="1" t="s">
        <v>174</v>
      </c>
    </row>
    <row r="298" spans="1:11" ht="47.25" x14ac:dyDescent="0.25">
      <c r="A298" s="44"/>
      <c r="B298" s="45" t="s">
        <v>175</v>
      </c>
    </row>
    <row r="299" spans="1:11" ht="94.5" x14ac:dyDescent="0.25">
      <c r="A299" s="46"/>
      <c r="B299" s="47" t="s">
        <v>176</v>
      </c>
    </row>
    <row r="300" spans="1:11" x14ac:dyDescent="0.25">
      <c r="A300" s="46"/>
      <c r="B300" s="48"/>
    </row>
    <row r="301" spans="1:11" ht="47.25" x14ac:dyDescent="0.25">
      <c r="A301" s="46" t="s">
        <v>177</v>
      </c>
      <c r="B301" s="48" t="s">
        <v>216</v>
      </c>
    </row>
    <row r="302" spans="1:11" ht="63" x14ac:dyDescent="0.25">
      <c r="A302" s="46"/>
      <c r="B302" s="48" t="s">
        <v>217</v>
      </c>
    </row>
    <row r="303" spans="1:11" ht="47.25" x14ac:dyDescent="0.25">
      <c r="A303" s="46"/>
      <c r="B303" s="48" t="s">
        <v>218</v>
      </c>
    </row>
    <row r="304" spans="1:11" ht="47.25" x14ac:dyDescent="0.25">
      <c r="A304" s="46"/>
      <c r="B304" s="48" t="s">
        <v>219</v>
      </c>
    </row>
    <row r="305" spans="1:2" ht="63" x14ac:dyDescent="0.25">
      <c r="A305" s="46"/>
      <c r="B305" s="48" t="s">
        <v>220</v>
      </c>
    </row>
    <row r="306" spans="1:2" ht="95.25" thickBot="1" x14ac:dyDescent="0.3">
      <c r="A306" s="49"/>
      <c r="B306" s="50" t="s">
        <v>221</v>
      </c>
    </row>
    <row r="307" spans="1:2" x14ac:dyDescent="0.25">
      <c r="A307" s="7"/>
    </row>
    <row r="308" spans="1:2" x14ac:dyDescent="0.25">
      <c r="A308" s="1"/>
    </row>
  </sheetData>
  <sortState ref="F172:F177">
    <sortCondition ref="F172"/>
  </sortState>
  <mergeCells count="2">
    <mergeCell ref="B50:D50"/>
    <mergeCell ref="B56:D56"/>
  </mergeCells>
  <pageMargins left="0.7" right="0.7" top="0.75" bottom="0.75" header="0.3" footer="0.3"/>
  <drawing r:id="rId1"/>
  <legacyDrawing r:id="rId2"/>
  <oleObjects>
    <mc:AlternateContent xmlns:mc="http://schemas.openxmlformats.org/markup-compatibility/2006">
      <mc:Choice Requires="x14">
        <oleObject progId="Excel.Sheet.12" shapeId="1032" r:id="rId3">
          <objectPr defaultSize="0" autoPict="0" r:id="rId4">
            <anchor moveWithCells="1" sizeWithCells="1">
              <from>
                <xdr:col>1</xdr:col>
                <xdr:colOff>0</xdr:colOff>
                <xdr:row>259</xdr:row>
                <xdr:rowOff>0</xdr:rowOff>
              </from>
              <to>
                <xdr:col>4</xdr:col>
                <xdr:colOff>9525</xdr:colOff>
                <xdr:row>270</xdr:row>
                <xdr:rowOff>19050</xdr:rowOff>
              </to>
            </anchor>
          </objectPr>
        </oleObject>
      </mc:Choice>
      <mc:Fallback>
        <oleObject progId="Excel.Sheet.12" shapeId="1032" r:id="rId3"/>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Mulwa</dc:creator>
  <cp:lastModifiedBy>James Mulwa</cp:lastModifiedBy>
  <dcterms:created xsi:type="dcterms:W3CDTF">2018-09-09T23:08:35Z</dcterms:created>
  <dcterms:modified xsi:type="dcterms:W3CDTF">2018-09-10T02:59:43Z</dcterms:modified>
</cp:coreProperties>
</file>